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hünen\07022_Stallbau\Stallbauplanung\"/>
    </mc:Choice>
  </mc:AlternateContent>
  <bookViews>
    <workbookView xWindow="-120" yWindow="-120" windowWidth="20730" windowHeight="11160" activeTab="1"/>
  </bookViews>
  <sheets>
    <sheet name="Beispielrechnung Stallplätze" sheetId="2" r:id="rId1"/>
    <sheet name="Blanko_Vorlage Stallplätz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" l="1"/>
  <c r="C55" i="3" s="1"/>
  <c r="C52" i="3"/>
  <c r="C50" i="3"/>
  <c r="C46" i="3"/>
  <c r="C43" i="3"/>
  <c r="C40" i="3"/>
  <c r="C39" i="3"/>
  <c r="C38" i="3"/>
  <c r="C37" i="3"/>
  <c r="C36" i="3"/>
  <c r="C29" i="3"/>
  <c r="C28" i="3"/>
  <c r="C25" i="3"/>
  <c r="C24" i="3"/>
  <c r="C5" i="3"/>
  <c r="C7" i="3" s="1"/>
  <c r="C9" i="3" s="1"/>
  <c r="C49" i="3" l="1"/>
  <c r="C42" i="3"/>
  <c r="C19" i="3"/>
  <c r="C27" i="3"/>
  <c r="C14" i="3"/>
  <c r="C31" i="3"/>
  <c r="C34" i="3" s="1"/>
  <c r="C11" i="3"/>
  <c r="C31" i="2"/>
  <c r="C43" i="2"/>
  <c r="C41" i="2"/>
  <c r="C33" i="3" l="1"/>
  <c r="C35" i="3" s="1"/>
  <c r="C32" i="3"/>
  <c r="C42" i="2"/>
  <c r="D40" i="2" l="1"/>
  <c r="D43" i="2"/>
  <c r="D42" i="2"/>
  <c r="C49" i="2" l="1"/>
  <c r="C39" i="2" l="1"/>
  <c r="D56" i="2"/>
  <c r="D58" i="2" s="1"/>
  <c r="C56" i="2"/>
  <c r="C58" i="2" s="1"/>
  <c r="D55" i="2"/>
  <c r="C55" i="2"/>
  <c r="D53" i="2"/>
  <c r="C53" i="2"/>
  <c r="D49" i="2"/>
  <c r="D46" i="2"/>
  <c r="C46" i="2"/>
  <c r="C52" i="2" s="1"/>
  <c r="D41" i="2"/>
  <c r="C40" i="2"/>
  <c r="D39" i="2"/>
  <c r="D32" i="2"/>
  <c r="C32" i="2"/>
  <c r="D31" i="2"/>
  <c r="D28" i="2"/>
  <c r="C28" i="2"/>
  <c r="D27" i="2"/>
  <c r="C27" i="2"/>
  <c r="D8" i="2"/>
  <c r="D10" i="2" s="1"/>
  <c r="C8" i="2"/>
  <c r="C10" i="2" s="1"/>
  <c r="C12" i="2" s="1"/>
  <c r="C22" i="2" s="1"/>
  <c r="C30" i="2" l="1"/>
  <c r="C36" i="2" s="1"/>
  <c r="D12" i="2"/>
  <c r="D30" i="2" s="1"/>
  <c r="C45" i="2"/>
  <c r="D52" i="2"/>
  <c r="C17" i="2"/>
  <c r="C34" i="2"/>
  <c r="C14" i="2"/>
  <c r="D22" i="2"/>
  <c r="D45" i="2" l="1"/>
  <c r="D14" i="2"/>
  <c r="D34" i="2"/>
  <c r="D37" i="2" s="1"/>
  <c r="D17" i="2"/>
  <c r="C37" i="2"/>
  <c r="C38" i="2" s="1"/>
  <c r="C35" i="2"/>
  <c r="D35" i="2"/>
  <c r="D36" i="2"/>
  <c r="D38" i="2" s="1"/>
</calcChain>
</file>

<file path=xl/sharedStrings.xml><?xml version="1.0" encoding="utf-8"?>
<sst xmlns="http://schemas.openxmlformats.org/spreadsheetml/2006/main" count="176" uniqueCount="85">
  <si>
    <t>Berechnungsgrößen</t>
  </si>
  <si>
    <t>Berechnungsformel</t>
  </si>
  <si>
    <t>Beschreibung</t>
  </si>
  <si>
    <t>Tage im Jahr</t>
  </si>
  <si>
    <t>Anzahl der Milchkühe</t>
  </si>
  <si>
    <r>
      <t xml:space="preserve">Wie viele Abkalbungen erwarte ich </t>
    </r>
    <r>
      <rPr>
        <b/>
        <sz val="11"/>
        <rFont val="Calibri"/>
        <family val="2"/>
        <scheme val="minor"/>
      </rPr>
      <t>in einem Jahr</t>
    </r>
    <r>
      <rPr>
        <sz val="11"/>
        <rFont val="Calibri"/>
        <family val="2"/>
        <scheme val="minor"/>
      </rPr>
      <t xml:space="preserve"> </t>
    </r>
  </si>
  <si>
    <r>
      <t xml:space="preserve">Wie viele Abkalbungen erwarte ich im Schnitt </t>
    </r>
    <r>
      <rPr>
        <b/>
        <sz val="11"/>
        <rFont val="Calibri"/>
        <family val="2"/>
        <scheme val="minor"/>
      </rPr>
      <t>an einem Tag</t>
    </r>
    <r>
      <rPr>
        <sz val="11"/>
        <rFont val="Calibri"/>
        <family val="2"/>
        <scheme val="minor"/>
      </rPr>
      <t xml:space="preserve"> </t>
    </r>
  </si>
  <si>
    <t>Anzahl Kälber/Tag</t>
  </si>
  <si>
    <t>Mittlere Anzahl Kälber/Kuh</t>
  </si>
  <si>
    <t>Anzahl Stallplätze für Trockensteher</t>
  </si>
  <si>
    <t>Aufenthaltsdauer im Trockensteherstall [Tage]</t>
  </si>
  <si>
    <t>Anzahl Stallplätze für Abkalbende</t>
  </si>
  <si>
    <t>Tage für Reinigung und Desinfektion</t>
  </si>
  <si>
    <t>Anzahl Kälber mit langer Aufzuchtdauer</t>
  </si>
  <si>
    <t>Anzahl Kälber mit kurzer Aufzuchtdauer</t>
  </si>
  <si>
    <t>Anteil Kühe mit Kälbern, die nicht muttergebunden aufgezogen werden [%]</t>
  </si>
  <si>
    <t>10 % Reserveplätze</t>
  </si>
  <si>
    <t>Anzahl Milchkühe</t>
  </si>
  <si>
    <t>Remontierungsrate</t>
  </si>
  <si>
    <t xml:space="preserve"> </t>
  </si>
  <si>
    <t>Feste Größen/Werte</t>
  </si>
  <si>
    <t>Aufenthaltsdauer Kühe "nicht muttergebundener Aufzucht" im Stall [Tage]</t>
  </si>
  <si>
    <t>Anteil Kühe mit muttergebundener Aufzucht [%]</t>
  </si>
  <si>
    <t>Beispielrechnung A</t>
  </si>
  <si>
    <t>Beispielrechnung B</t>
  </si>
  <si>
    <t>Wie viele Tage verbleiben Nachzucht- bzw. Verkaufskälber bei der Mutter. Welcher Anteil der Kälber bleibt länger bzw. kürzer bei der Mutter, z. B. 30 % Nachzucht und 70 % Verkaufskälber</t>
  </si>
  <si>
    <t>3 % Krankenstall</t>
  </si>
  <si>
    <t>7 % Selektionsbereich</t>
  </si>
  <si>
    <t>30 % Reserveplätze</t>
  </si>
  <si>
    <r>
      <t>50 % Reserveplätze</t>
    </r>
    <r>
      <rPr>
        <vertAlign val="superscript"/>
        <sz val="11"/>
        <rFont val="Calibri"/>
        <family val="2"/>
        <scheme val="minor"/>
      </rPr>
      <t>3</t>
    </r>
  </si>
  <si>
    <r>
      <t>Aufenthaltsdauer "muttergebunden lang" im Anschluss an muttergebunder Aufzucht [Tage]</t>
    </r>
    <r>
      <rPr>
        <vertAlign val="superscript"/>
        <sz val="11"/>
        <rFont val="Calibri"/>
        <family val="2"/>
        <scheme val="minor"/>
      </rPr>
      <t>7</t>
    </r>
  </si>
  <si>
    <r>
      <t>Aufenthaltsdauer "muttergebunden kurz" im Anschluss an muttergebunde Aufzucht [Tage]</t>
    </r>
    <r>
      <rPr>
        <vertAlign val="superscript"/>
        <sz val="11"/>
        <rFont val="Calibri"/>
        <family val="2"/>
        <scheme val="minor"/>
      </rPr>
      <t>7</t>
    </r>
  </si>
  <si>
    <t>Alle Kälber werden muttergebunden aufgezogen</t>
  </si>
  <si>
    <t>Nur die weibliche Nachzucht wird muttergebunden aufgezogen</t>
  </si>
  <si>
    <r>
      <t>Mittlere Zwischenkalbezeit [Tage]</t>
    </r>
    <r>
      <rPr>
        <vertAlign val="superscript"/>
        <sz val="11"/>
        <rFont val="Calibri"/>
        <family val="2"/>
        <scheme val="minor"/>
      </rPr>
      <t>1</t>
    </r>
  </si>
  <si>
    <t>Alter zum Zeitpunkt der Einstallung [Tage]</t>
  </si>
  <si>
    <t>Erstkalbealter bzw. Alter bei Ausstallung [Tage]</t>
  </si>
  <si>
    <r>
      <t>Aufenthaltsdauer im Stall</t>
    </r>
    <r>
      <rPr>
        <vertAlign val="superscript"/>
        <sz val="11"/>
        <rFont val="Calibri"/>
        <family val="2"/>
        <scheme val="minor"/>
      </rPr>
      <t>5</t>
    </r>
  </si>
  <si>
    <r>
      <t>Aufenthaltsdauer im Stall</t>
    </r>
    <r>
      <rPr>
        <vertAlign val="superscript"/>
        <sz val="11"/>
        <color theme="1"/>
        <rFont val="Calibri"/>
        <family val="2"/>
        <scheme val="minor"/>
      </rPr>
      <t>8</t>
    </r>
  </si>
  <si>
    <r>
      <t xml:space="preserve">Tage muttergebundene Aufzucht, </t>
    </r>
    <r>
      <rPr>
        <b/>
        <sz val="11"/>
        <rFont val="Calibri"/>
        <family val="2"/>
        <scheme val="minor"/>
      </rPr>
      <t>lang</t>
    </r>
  </si>
  <si>
    <r>
      <t xml:space="preserve">Anteil Kälber, die </t>
    </r>
    <r>
      <rPr>
        <b/>
        <sz val="11"/>
        <rFont val="Calibri"/>
        <family val="2"/>
        <scheme val="minor"/>
      </rPr>
      <t>lang</t>
    </r>
    <r>
      <rPr>
        <sz val="11"/>
        <rFont val="Calibri"/>
        <family val="2"/>
        <scheme val="minor"/>
      </rPr>
      <t xml:space="preserve"> muttergebunden aufgezogen werden [%]</t>
    </r>
  </si>
  <si>
    <r>
      <t xml:space="preserve">Anteil Kälber, die </t>
    </r>
    <r>
      <rPr>
        <b/>
        <sz val="11"/>
        <rFont val="Calibri"/>
        <family val="2"/>
        <scheme val="minor"/>
      </rPr>
      <t>kurz</t>
    </r>
    <r>
      <rPr>
        <sz val="11"/>
        <rFont val="Calibri"/>
        <family val="2"/>
        <scheme val="minor"/>
      </rPr>
      <t xml:space="preserve"> muttergebunden aufgezogen werden [%]</t>
    </r>
  </si>
  <si>
    <r>
      <t>Reserveplätze</t>
    </r>
    <r>
      <rPr>
        <vertAlign val="superscript"/>
        <sz val="11"/>
        <rFont val="Calibri"/>
        <family val="2"/>
        <scheme val="minor"/>
      </rPr>
      <t xml:space="preserve">6 </t>
    </r>
  </si>
  <si>
    <r>
      <t>Reserveplätze</t>
    </r>
    <r>
      <rPr>
        <vertAlign val="superscript"/>
        <sz val="11"/>
        <rFont val="Calibri"/>
        <family val="2"/>
        <scheme val="minor"/>
      </rPr>
      <t>6</t>
    </r>
  </si>
  <si>
    <r>
      <t xml:space="preserve">Tage muttergebundene Aufzucht, </t>
    </r>
    <r>
      <rPr>
        <b/>
        <sz val="11"/>
        <rFont val="Calibri"/>
        <family val="2"/>
        <scheme val="minor"/>
      </rPr>
      <t>kurz</t>
    </r>
  </si>
  <si>
    <r>
      <rPr>
        <i/>
        <vertAlign val="superscript"/>
        <sz val="10"/>
        <color theme="1"/>
        <rFont val="Calibri"/>
        <family val="2"/>
        <scheme val="minor"/>
      </rPr>
      <t xml:space="preserve">3 </t>
    </r>
    <r>
      <rPr>
        <i/>
        <sz val="10"/>
        <color theme="1"/>
        <rFont val="Calibri"/>
        <family val="2"/>
        <scheme val="minor"/>
      </rPr>
      <t>=</t>
    </r>
    <r>
      <rPr>
        <i/>
        <vertAlign val="superscript"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Bei hoher Zwischenkalbezeit und hoher Remontierungsrate sind, je Herdengröße von 100 Tieren, ggf. zusätzlich 1 bis 2 weitere Abkalbeplätze für Färsen erforderlich</t>
    </r>
  </si>
  <si>
    <r>
      <rPr>
        <i/>
        <vertAlign val="superscript"/>
        <sz val="10"/>
        <color theme="1"/>
        <rFont val="Calibri"/>
        <family val="2"/>
        <scheme val="minor"/>
      </rPr>
      <t xml:space="preserve">4 </t>
    </r>
    <r>
      <rPr>
        <i/>
        <sz val="10"/>
        <color theme="1"/>
        <rFont val="Calibri"/>
        <family val="2"/>
        <scheme val="minor"/>
      </rPr>
      <t>=</t>
    </r>
    <r>
      <rPr>
        <i/>
        <vertAlign val="superscript"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Aufzuchtdauer und Anteil der Kälber, die lang bzw. kurz muttergebunden aufgezogen werden, z. B. 90 Tage für weibliche Nachzucht und 14 Tage für Verkaufskälber </t>
    </r>
  </si>
  <si>
    <r>
      <rPr>
        <i/>
        <vertAlign val="superscript"/>
        <sz val="10"/>
        <color theme="1"/>
        <rFont val="Calibri"/>
        <family val="2"/>
        <scheme val="minor"/>
      </rPr>
      <t xml:space="preserve">5 </t>
    </r>
    <r>
      <rPr>
        <i/>
        <sz val="10"/>
        <color theme="1"/>
        <rFont val="Calibri"/>
        <family val="2"/>
        <scheme val="minor"/>
      </rPr>
      <t>= Aufzuchtdauer muttergebunden abzüglich Aufenthaltsdauer in der Abkalbebucht</t>
    </r>
  </si>
  <si>
    <r>
      <rPr>
        <i/>
        <vertAlign val="superscript"/>
        <sz val="10"/>
        <color theme="1"/>
        <rFont val="Calibri"/>
        <family val="2"/>
        <scheme val="minor"/>
      </rPr>
      <t>6</t>
    </r>
    <r>
      <rPr>
        <i/>
        <vertAlign val="superscript"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= 25 % Reserveplätze bei 3 Monaten (1,25), 50 % bei 2 Wochen (1,5). Je kürzer die Aufenthaltsdauer, desto mehr Reserveplätze müssen eingeplant werden</t>
    </r>
  </si>
  <si>
    <r>
      <rPr>
        <i/>
        <vertAlign val="superscript"/>
        <sz val="10"/>
        <color theme="1"/>
        <rFont val="Calibri"/>
        <family val="2"/>
        <scheme val="minor"/>
      </rPr>
      <t>7</t>
    </r>
    <r>
      <rPr>
        <i/>
        <vertAlign val="superscript"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= Zwischenkalbezeit minus Aufenthaltsdauer im Stall Trockensteher minus Aufzuchtdauer muttergebunden</t>
    </r>
  </si>
  <si>
    <r>
      <rPr>
        <i/>
        <vertAlign val="superscript"/>
        <sz val="10"/>
        <color theme="1"/>
        <rFont val="Calibri"/>
        <family val="2"/>
        <scheme val="minor"/>
      </rPr>
      <t>8</t>
    </r>
    <r>
      <rPr>
        <i/>
        <sz val="10"/>
        <color theme="1"/>
        <rFont val="Calibri"/>
        <family val="2"/>
        <scheme val="minor"/>
      </rPr>
      <t xml:space="preserve"> = Alter bei Ausstallung (z. B. Erstkalbealter) minus Alter bei Einstallung (z. B. Absetzen)</t>
    </r>
  </si>
  <si>
    <t>Stallbereich</t>
  </si>
  <si>
    <t>Abkalbungen</t>
  </si>
  <si>
    <t>Kälber/Tag</t>
  </si>
  <si>
    <t>Stallplätze für Trockensteher</t>
  </si>
  <si>
    <t>Stallplätze für Abkalbende</t>
  </si>
  <si>
    <t>Stallplätze für Laktierende ohne Kalbkontakt</t>
  </si>
  <si>
    <t>Stallplätze für Nachzucht (abgesetzte Kälber)</t>
  </si>
  <si>
    <t>Stallplätze für kranke Tiere</t>
  </si>
  <si>
    <t>Selektionsplätze</t>
  </si>
  <si>
    <t>Vorlage zur Berechnung der erforderlichen Stallplätze</t>
  </si>
  <si>
    <t>Tage im Jahr, an denen Abkalbungen stattfinden²</t>
  </si>
  <si>
    <r>
      <t xml:space="preserve">Aufenthaltsdauer der Kuh im Stall </t>
    </r>
    <r>
      <rPr>
        <b/>
        <sz val="11"/>
        <rFont val="Calibri"/>
        <family val="2"/>
        <scheme val="minor"/>
      </rPr>
      <t>vor</t>
    </r>
    <r>
      <rPr>
        <sz val="11"/>
        <rFont val="Calibri"/>
        <family val="2"/>
        <scheme val="minor"/>
      </rPr>
      <t xml:space="preserve"> Abkalbung [Tage]</t>
    </r>
  </si>
  <si>
    <r>
      <t xml:space="preserve">Aufenthaltsdauer der Kuh und Kalb im Stall </t>
    </r>
    <r>
      <rPr>
        <b/>
        <sz val="11"/>
        <rFont val="Calibri"/>
        <family val="2"/>
        <scheme val="minor"/>
      </rPr>
      <t>nach</t>
    </r>
    <r>
      <rPr>
        <sz val="11"/>
        <rFont val="Calibri"/>
        <family val="2"/>
        <scheme val="minor"/>
      </rPr>
      <t xml:space="preserve"> Abkalbung [Tage]</t>
    </r>
  </si>
  <si>
    <t>Anzahl Stallplätze Selektionsbucht</t>
  </si>
  <si>
    <t>Anzahl Stallplätze Krankenbucht</t>
  </si>
  <si>
    <t>Anzahl Stallplätze Nachzucht</t>
  </si>
  <si>
    <t>Anzahl Stallplätze "Laktierende ohne Kalb"</t>
  </si>
  <si>
    <t>Anzahl Kälberplätze separater Kälberbereich</t>
  </si>
  <si>
    <t>Anzahl Kuhplätze Stallbereich "Kuh und Kalb"</t>
  </si>
  <si>
    <t>Kühe, muttergebundene Aufzucht kurz</t>
  </si>
  <si>
    <t>Kühe, muttergebundene Aufzucht lang</t>
  </si>
  <si>
    <t>Anzahl Abkalbungen/Tag</t>
  </si>
  <si>
    <t>Anzahl Abkalbungen/Jahr</t>
  </si>
  <si>
    <t>Abkalbungen Kuh/Jahr</t>
  </si>
  <si>
    <r>
      <t xml:space="preserve">1 </t>
    </r>
    <r>
      <rPr>
        <i/>
        <sz val="10"/>
        <color theme="1"/>
        <rFont val="Calibri"/>
        <family val="2"/>
        <scheme val="minor"/>
      </rPr>
      <t>= Grundsätzlich ist der Wert variabel und kann vom Landwirt oder von der Landwirtin eingetragen werden; die 365 Tage orientieren sich an den KTBL-Faustzahlen für den Ökologischen Landbau (KTBL 2015)</t>
    </r>
  </si>
  <si>
    <r>
      <t xml:space="preserve">Mit wie vielen geborenen Kälbern rechne ich im Schnitt </t>
    </r>
    <r>
      <rPr>
        <b/>
        <sz val="11"/>
        <rFont val="Calibri"/>
        <family val="2"/>
        <scheme val="minor"/>
      </rPr>
      <t>an einem Tag</t>
    </r>
  </si>
  <si>
    <r>
      <t xml:space="preserve">Wie oft kalbt eine Kuh </t>
    </r>
    <r>
      <rPr>
        <b/>
        <sz val="11"/>
        <rFont val="Calibri"/>
        <family val="2"/>
        <scheme val="minor"/>
      </rPr>
      <t>im Jahr</t>
    </r>
  </si>
  <si>
    <r>
      <rPr>
        <i/>
        <vertAlign val="superscript"/>
        <sz val="10"/>
        <color theme="1"/>
        <rFont val="Calibri"/>
        <family val="2"/>
        <scheme val="minor"/>
      </rPr>
      <t xml:space="preserve">2 </t>
    </r>
    <r>
      <rPr>
        <i/>
        <sz val="10"/>
        <color theme="1"/>
        <rFont val="Calibri"/>
        <family val="2"/>
        <scheme val="minor"/>
      </rPr>
      <t>=</t>
    </r>
    <r>
      <rPr>
        <i/>
        <vertAlign val="superscript"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Alle Abkalbungen im Bestand erfolgen innerhalb von 12 Monaten; Je nach Saisonalität (saisonale Abkalbung) können die Tage variabel eingetragen werden</t>
    </r>
  </si>
  <si>
    <r>
      <t>Anteil und Dauer der muttergebunden Aufzucht</t>
    </r>
    <r>
      <rPr>
        <b/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</si>
  <si>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Anteil muttergebunden, lang [%] </t>
    </r>
    <r>
      <rPr>
        <i/>
        <sz val="11"/>
        <rFont val="Calibri"/>
        <family val="2"/>
        <scheme val="minor"/>
      </rPr>
      <t>(Zeile 23)</t>
    </r>
  </si>
  <si>
    <r>
      <t xml:space="preserve">Anteil muttergebunden, kurz [%] </t>
    </r>
    <r>
      <rPr>
        <i/>
        <sz val="11"/>
        <rFont val="Calibri"/>
        <family val="2"/>
        <scheme val="minor"/>
      </rPr>
      <t>(Zeile 25)</t>
    </r>
  </si>
  <si>
    <t>Stallplätze "Kuh und Kalb"</t>
  </si>
  <si>
    <t>Separater Kälberbereich</t>
  </si>
  <si>
    <t>Vom Betrieb abhängige Variablen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</si>
</sst>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0AD47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9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4" borderId="0" xfId="0" applyFont="1" applyFill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2" fillId="4" borderId="3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1" fontId="1" fillId="5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2" fillId="4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" fontId="2" fillId="4" borderId="1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quotePrefix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left" vertical="center"/>
    </xf>
    <xf numFmtId="0" fontId="4" fillId="0" borderId="9" xfId="0" quotePrefix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5" xfId="0" quotePrefix="1" applyFont="1" applyFill="1" applyBorder="1" applyAlignment="1">
      <alignment horizontal="left" vertical="center"/>
    </xf>
    <xf numFmtId="0" fontId="17" fillId="0" borderId="5" xfId="0" quotePrefix="1" applyFont="1" applyFill="1" applyBorder="1" applyAlignment="1">
      <alignment vertical="center"/>
    </xf>
    <xf numFmtId="0" fontId="17" fillId="0" borderId="8" xfId="0" quotePrefix="1" applyFont="1" applyFill="1" applyBorder="1" applyAlignment="1">
      <alignment vertical="center"/>
    </xf>
    <xf numFmtId="0" fontId="17" fillId="0" borderId="8" xfId="0" quotePrefix="1" applyFont="1" applyFill="1" applyBorder="1" applyAlignment="1">
      <alignment horizontal="left" vertical="center"/>
    </xf>
    <xf numFmtId="0" fontId="17" fillId="0" borderId="8" xfId="0" quotePrefix="1" applyFont="1" applyFill="1" applyBorder="1" applyAlignment="1">
      <alignment vertical="center" wrapText="1"/>
    </xf>
    <xf numFmtId="0" fontId="18" fillId="0" borderId="5" xfId="0" quotePrefix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3" xfId="0" quotePrefix="1" applyFont="1" applyFill="1" applyBorder="1" applyAlignment="1">
      <alignment horizontal="center" vertical="center" wrapText="1"/>
    </xf>
    <xf numFmtId="0" fontId="11" fillId="0" borderId="0" xfId="0" quotePrefix="1" applyFont="1" applyFill="1" applyBorder="1" applyAlignment="1">
      <alignment horizontal="center" vertical="center" wrapText="1"/>
    </xf>
    <xf numFmtId="0" fontId="11" fillId="0" borderId="5" xfId="0" quotePrefix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1419224</xdr:colOff>
      <xdr:row>5</xdr:row>
      <xdr:rowOff>107209</xdr:rowOff>
    </xdr:from>
    <xdr:ext cx="1924050" cy="3584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85FE1514-4E8D-4354-822C-5E5CAACA5C7E}"/>
                </a:ext>
              </a:extLst>
            </xdr:cNvPr>
            <xdr:cNvSpPr txBox="1"/>
          </xdr:nvSpPr>
          <xdr:spPr>
            <a:xfrm rot="10800000" flipV="1">
              <a:off x="8239124" y="869209"/>
              <a:ext cx="1924050" cy="3584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𝑇𝑎𝑔𝑒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𝑖𝑚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𝐽𝑎h𝑟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𝑀𝑖𝑡𝑡𝑙𝑒𝑟𝑒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𝑍𝑤𝑖𝑠𝑐h𝑒𝑛𝑘𝑎𝑙𝑏𝑒𝑧𝑒𝑖𝑡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85FE1514-4E8D-4354-822C-5E5CAACA5C7E}"/>
                </a:ext>
              </a:extLst>
            </xdr:cNvPr>
            <xdr:cNvSpPr txBox="1"/>
          </xdr:nvSpPr>
          <xdr:spPr>
            <a:xfrm rot="10800000" flipV="1">
              <a:off x="8239124" y="869209"/>
              <a:ext cx="1924050" cy="3584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 panose="02040503050406030204" pitchFamily="18" charset="0"/>
                </a:rPr>
                <a:t>𝑇𝑎𝑔𝑒 𝑖𝑚 𝐽𝑎ℎ𝑟)/(𝑀𝑖𝑡𝑡𝑙𝑒𝑟𝑒 𝑍𝑤𝑖𝑠𝑐ℎ𝑒𝑛𝑘𝑎𝑙𝑏𝑒𝑧𝑒𝑖𝑡)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5</xdr:col>
      <xdr:colOff>880533</xdr:colOff>
      <xdr:row>8</xdr:row>
      <xdr:rowOff>101071</xdr:rowOff>
    </xdr:from>
    <xdr:ext cx="306801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34D54DBD-A023-41CE-A99F-99B96D09BC99}"/>
                </a:ext>
              </a:extLst>
            </xdr:cNvPr>
            <xdr:cNvSpPr txBox="1"/>
          </xdr:nvSpPr>
          <xdr:spPr>
            <a:xfrm>
              <a:off x="7700433" y="1463146"/>
              <a:ext cx="30680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𝐴𝑏𝑘𝑎𝑙𝑏𝑢𝑛𝑔𝑒𝑛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𝐾𝑢h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𝐽𝑎h𝑟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𝑑𝑒𝑟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𝑀𝑖𝑙𝑐h𝑘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ü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h𝑒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34D54DBD-A023-41CE-A99F-99B96D09BC99}"/>
                </a:ext>
              </a:extLst>
            </xdr:cNvPr>
            <xdr:cNvSpPr txBox="1"/>
          </xdr:nvSpPr>
          <xdr:spPr>
            <a:xfrm>
              <a:off x="7700433" y="1463146"/>
              <a:ext cx="30680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𝐴𝑏𝑘𝑎𝑙𝑏𝑢𝑛𝑔𝑒𝑛 𝐾𝑢ℎ/𝐽𝑎ℎ𝑟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×𝐴𝑛𝑧𝑎ℎ𝑙 𝑑𝑒𝑟 𝑀𝑖𝑙𝑐ℎ𝑘üℎ𝑒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5</xdr:col>
      <xdr:colOff>1422399</xdr:colOff>
      <xdr:row>10</xdr:row>
      <xdr:rowOff>28290</xdr:rowOff>
    </xdr:from>
    <xdr:ext cx="1924050" cy="3511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BE3C5439-EAC5-4842-A52C-D1F40F726F30}"/>
                </a:ext>
              </a:extLst>
            </xdr:cNvPr>
            <xdr:cNvSpPr txBox="1"/>
          </xdr:nvSpPr>
          <xdr:spPr>
            <a:xfrm rot="10800000" flipV="1">
              <a:off x="8242299" y="1771365"/>
              <a:ext cx="1924050" cy="351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𝐴𝑛𝑧𝑎h𝑙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𝐴𝑏𝑘𝑎𝑙𝑏𝑢𝑛𝑔𝑒𝑛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𝐽𝑎h𝑟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𝑇𝑎𝑔𝑒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𝑖𝑚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𝐽𝑎h𝑟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𝑚𝑖𝑡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𝐴𝑏𝑘𝑎𝑙𝑏𝑢𝑛𝑔𝑒𝑛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BE3C5439-EAC5-4842-A52C-D1F40F726F30}"/>
                </a:ext>
              </a:extLst>
            </xdr:cNvPr>
            <xdr:cNvSpPr txBox="1"/>
          </xdr:nvSpPr>
          <xdr:spPr>
            <a:xfrm rot="10800000" flipV="1">
              <a:off x="8242299" y="1771365"/>
              <a:ext cx="1924050" cy="351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 panose="02040503050406030204" pitchFamily="18" charset="0"/>
                </a:rPr>
                <a:t>𝐴𝑛𝑧𝑎ℎ𝑙 𝐴𝑏𝑘𝑎𝑙𝑏𝑢𝑛𝑔𝑒𝑛/𝐽𝑎ℎ𝑟)/(𝑇𝑎𝑔𝑒 𝑖𝑚 𝐽𝑎ℎ𝑟 𝑚𝑖𝑡 𝐴𝑏𝑘𝑎𝑙𝑏𝑢𝑛𝑔𝑒𝑛)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5</xdr:col>
      <xdr:colOff>676275</xdr:colOff>
      <xdr:row>12</xdr:row>
      <xdr:rowOff>119062</xdr:rowOff>
    </xdr:from>
    <xdr:ext cx="3493008" cy="1653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CD0815A2-D15F-4C19-931F-DFC260DB7C67}"/>
                </a:ext>
              </a:extLst>
            </xdr:cNvPr>
            <xdr:cNvSpPr txBox="1"/>
          </xdr:nvSpPr>
          <xdr:spPr>
            <a:xfrm>
              <a:off x="7496175" y="2243137"/>
              <a:ext cx="3493008" cy="165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>Anzahl</a:t>
              </a:r>
              <a:r>
                <a:rPr lang="de-DE" sz="1100" b="0" i="1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 Abkalbungen/Tag</a:t>
              </a:r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𝑀𝑖𝑡𝑡𝑙𝑒𝑟𝑒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𝐴𝑛𝑧𝑎h𝑙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𝐾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ä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𝑙𝑏𝑒𝑟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/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𝐾𝑢h</m:t>
                  </m:r>
                </m:oMath>
              </a14:m>
              <a:endParaRPr lang="de-DE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CD0815A2-D15F-4C19-931F-DFC260DB7C67}"/>
                </a:ext>
              </a:extLst>
            </xdr:cNvPr>
            <xdr:cNvSpPr txBox="1"/>
          </xdr:nvSpPr>
          <xdr:spPr>
            <a:xfrm>
              <a:off x="7496175" y="2243137"/>
              <a:ext cx="3493008" cy="165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>Anzahl</a:t>
              </a:r>
              <a:r>
                <a:rPr lang="de-DE" sz="1100" b="0" i="1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 Abkalbungen/Tag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×𝑀𝑖𝑡𝑡𝑙𝑒𝑟𝑒 𝐴𝑛𝑧𝑎ℎ𝑙 𝐾ä𝑙𝑏𝑒𝑟/𝐾𝑢ℎ</a:t>
              </a:r>
              <a:endParaRPr lang="de-DE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28575</xdr:colOff>
      <xdr:row>15</xdr:row>
      <xdr:rowOff>17992</xdr:rowOff>
    </xdr:from>
    <xdr:ext cx="460269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9A90897-8068-4D77-95D1-E9A3BC77F158}"/>
                </a:ext>
              </a:extLst>
            </xdr:cNvPr>
            <xdr:cNvSpPr txBox="1"/>
          </xdr:nvSpPr>
          <xdr:spPr>
            <a:xfrm>
              <a:off x="9324975" y="2904067"/>
              <a:ext cx="46026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𝐴𝑛𝑧𝑎h𝑙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𝐴𝑏𝑘𝑎𝑙𝑏𝑢𝑛𝑔𝑒𝑛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/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𝑇𝑎𝑔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𝐴𝑢𝑓𝑒𝑛𝑡h𝑎𝑙𝑡𝑠𝑑𝑎𝑢𝑒𝑟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𝑖𝑚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𝑆𝑡𝑎𝑙𝑙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𝑅𝑒𝑠𝑒𝑟𝑣𝑒𝑝𝑙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ä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𝑡𝑧𝑒</m:t>
                  </m:r>
                </m:oMath>
              </a14:m>
              <a:endParaRPr lang="de-DE" sz="1100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9A90897-8068-4D77-95D1-E9A3BC77F158}"/>
                </a:ext>
              </a:extLst>
            </xdr:cNvPr>
            <xdr:cNvSpPr txBox="1"/>
          </xdr:nvSpPr>
          <xdr:spPr>
            <a:xfrm>
              <a:off x="9324975" y="2904067"/>
              <a:ext cx="46026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𝐴𝑛𝑧𝑎ℎ𝑙 𝐴𝑏𝑘𝑎𝑙𝑏𝑢𝑛𝑔𝑒𝑛/𝑇𝑎𝑔×𝐴𝑢𝑓𝑒𝑛𝑡ℎ𝑎𝑙𝑡𝑠𝑑𝑎𝑢𝑒𝑟 𝑖𝑚 𝑆𝑡𝑎𝑙𝑙 </a:t>
              </a:r>
              <a:r>
                <a:rPr lang="de-DE" sz="1100" i="1">
                  <a:solidFill>
                    <a:sysClr val="windowText" lastClr="000000"/>
                  </a:solidFill>
                </a:rPr>
                <a:t>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×𝑅𝑒𝑠𝑒𝑟𝑣𝑒𝑝𝑙ä𝑡𝑧𝑒</a:t>
              </a:r>
              <a:endParaRPr lang="de-DE" sz="1100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299508</xdr:colOff>
      <xdr:row>18</xdr:row>
      <xdr:rowOff>97367</xdr:rowOff>
    </xdr:from>
    <xdr:ext cx="4190999" cy="3375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432F585E-06A9-47B1-B962-3F4F559C9807}"/>
                </a:ext>
              </a:extLst>
            </xdr:cNvPr>
            <xdr:cNvSpPr txBox="1"/>
          </xdr:nvSpPr>
          <xdr:spPr>
            <a:xfrm>
              <a:off x="7119408" y="3364442"/>
              <a:ext cx="4190999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𝐴𝑛𝑧𝑎h𝑙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𝐴𝑏𝑘𝑎𝑙𝑏𝑢𝑛𝑔𝑒𝑛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/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𝑇𝑎𝑔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×(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𝐴𝑢𝑓𝑒𝑛𝑡h𝑎𝑙𝑡𝑠𝑑𝑎𝑢𝑒𝑟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𝑣𝑜𝑟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𝐴𝑏𝑘𝑎𝑙𝑏𝑢𝑛𝑔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</m:oMath>
              </a14:m>
              <a: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𝐴𝑢𝑓𝑒𝑛𝑡h𝑎𝑙𝑡𝑠𝑑𝑎𝑢𝑒𝑟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𝑛𝑎𝑐h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𝐴𝑏𝑘𝑎𝑙𝑏𝑢𝑛𝑔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𝑅𝑒𝑖𝑛𝑖𝑔𝑢𝑛𝑔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</a:rPr>
                <a:t>)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𝑅𝑒𝑠𝑒𝑟𝑣𝑒𝑝𝑙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ä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𝑡𝑧𝑒</m:t>
                  </m:r>
                </m:oMath>
              </a14:m>
              <a:endParaRPr lang="de-DE" sz="1100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432F585E-06A9-47B1-B962-3F4F559C9807}"/>
                </a:ext>
              </a:extLst>
            </xdr:cNvPr>
            <xdr:cNvSpPr txBox="1"/>
          </xdr:nvSpPr>
          <xdr:spPr>
            <a:xfrm>
              <a:off x="7119408" y="3364442"/>
              <a:ext cx="4190999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𝐴𝑛𝑧𝑎ℎ𝑙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𝐴𝑏𝑘𝑎𝑙𝑏𝑢𝑛𝑔𝑒𝑛</a:t>
              </a:r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/𝑇𝑎𝑔 ×(𝐴𝑢𝑓𝑒𝑛𝑡ℎ𝑎𝑙𝑡𝑠𝑑𝑎𝑢𝑒𝑟 𝑣𝑜𝑟 𝐴𝑏𝑘𝑎𝑙𝑏𝑢𝑛𝑔+</a:t>
              </a:r>
              <a: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𝐴𝑢𝑓𝑒𝑛𝑡ℎ𝑎𝑙𝑡𝑠𝑑𝑎𝑢𝑒𝑟 𝑛𝑎𝑐ℎ 𝐴𝑏𝑘𝑎𝑙𝑏𝑢𝑛𝑔+𝑅𝑒𝑖𝑛𝑖𝑔𝑢𝑛𝑔</a:t>
              </a:r>
              <a:r>
                <a:rPr lang="de-DE" sz="1100" i="1">
                  <a:solidFill>
                    <a:sysClr val="windowText" lastClr="000000"/>
                  </a:solidFill>
                </a:rPr>
                <a:t>)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×𝑅𝑒𝑠𝑒𝑟𝑣𝑒𝑝𝑙ä𝑡𝑧𝑒</a:t>
              </a:r>
              <a:endParaRPr lang="de-DE" sz="1100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105834</xdr:colOff>
      <xdr:row>27</xdr:row>
      <xdr:rowOff>79759</xdr:rowOff>
    </xdr:from>
    <xdr:ext cx="4467224" cy="3375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484D6F37-16C0-411D-9849-F28BC392FC39}"/>
                </a:ext>
              </a:extLst>
            </xdr:cNvPr>
            <xdr:cNvSpPr txBox="1"/>
          </xdr:nvSpPr>
          <xdr:spPr>
            <a:xfrm>
              <a:off x="6925734" y="5851909"/>
              <a:ext cx="4467224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(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𝐴𝑏𝑘𝑎𝑙𝑏𝑢𝑛𝑔𝑒𝑛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/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𝑇𝑎𝑔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d>
                      <m:dPr>
                        <m:ctrlP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𝐴𝑛𝑡𝑒𝑖𝑙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𝑚𝑢𝑡𝑡𝑒𝑟𝑔𝑒𝑏𝑢𝑛𝑑𝑒𝑛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𝑙𝑎𝑛𝑔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÷100</m:t>
                        </m:r>
                      </m:e>
                    </m:d>
                  </m:oMath>
                </m:oMathPara>
              </a14:m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im Stall)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Reserveplätze</a:t>
              </a: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484D6F37-16C0-411D-9849-F28BC392FC39}"/>
                </a:ext>
              </a:extLst>
            </xdr:cNvPr>
            <xdr:cNvSpPr txBox="1"/>
          </xdr:nvSpPr>
          <xdr:spPr>
            <a:xfrm>
              <a:off x="6925734" y="5851909"/>
              <a:ext cx="4467224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(𝐴𝑛𝑧𝑎ℎ𝑙 𝐴𝑏𝑘𝑎𝑙𝑏𝑢𝑛𝑔𝑒𝑛/𝑇𝑎𝑔×(𝐴𝑛𝑡𝑒𝑖𝑙 𝑚𝑢𝑡𝑡𝑒𝑟𝑔𝑒𝑏𝑢𝑛𝑑𝑒𝑛,𝑙𝑎𝑛𝑔 ÷100)</a:t>
              </a:r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im Stall)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Reserveplätze</a:t>
              </a:r>
            </a:p>
          </xdr:txBody>
        </xdr:sp>
      </mc:Fallback>
    </mc:AlternateContent>
    <xdr:clientData/>
  </xdr:oneCellAnchor>
  <xdr:oneCellAnchor>
    <xdr:from>
      <xdr:col>5</xdr:col>
      <xdr:colOff>1365536</xdr:colOff>
      <xdr:row>53</xdr:row>
      <xdr:rowOff>28575</xdr:rowOff>
    </xdr:from>
    <xdr:ext cx="21511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F2CAB207-204D-4553-BBC7-EA1F4B7B58C6}"/>
                </a:ext>
              </a:extLst>
            </xdr:cNvPr>
            <xdr:cNvSpPr txBox="1"/>
          </xdr:nvSpPr>
          <xdr:spPr>
            <a:xfrm>
              <a:off x="8185436" y="12315825"/>
              <a:ext cx="21511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Anzahl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Milchk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ü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he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𝐾𝑟𝑎𝑛𝑘𝑒𝑛𝑠𝑡𝑎𝑙𝑙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F2CAB207-204D-4553-BBC7-EA1F4B7B58C6}"/>
                </a:ext>
              </a:extLst>
            </xdr:cNvPr>
            <xdr:cNvSpPr txBox="1"/>
          </xdr:nvSpPr>
          <xdr:spPr>
            <a:xfrm>
              <a:off x="8185436" y="12315825"/>
              <a:ext cx="21511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Anzahl Milchkühe ×𝐾𝑟𝑎𝑛𝑘𝑒𝑛𝑠𝑡𝑎𝑙𝑙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5</xdr:col>
      <xdr:colOff>1221313</xdr:colOff>
      <xdr:row>56</xdr:row>
      <xdr:rowOff>19050</xdr:rowOff>
    </xdr:from>
    <xdr:ext cx="243605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2A8BD16B-349E-4454-AF3C-7DBCBB8A7EA4}"/>
                </a:ext>
              </a:extLst>
            </xdr:cNvPr>
            <xdr:cNvSpPr txBox="1"/>
          </xdr:nvSpPr>
          <xdr:spPr>
            <a:xfrm>
              <a:off x="8041213" y="12877800"/>
              <a:ext cx="243605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Anzahl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Milchk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ü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he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𝑆𝑒𝑙𝑒𝑘𝑡𝑖𝑜𝑛𝑠𝑏𝑒𝑟𝑒𝑖𝑐h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2A8BD16B-349E-4454-AF3C-7DBCBB8A7EA4}"/>
                </a:ext>
              </a:extLst>
            </xdr:cNvPr>
            <xdr:cNvSpPr txBox="1"/>
          </xdr:nvSpPr>
          <xdr:spPr>
            <a:xfrm>
              <a:off x="8041213" y="12877800"/>
              <a:ext cx="243605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Anzahl Milchkühe ×𝑆𝑒𝑙𝑒𝑘𝑡𝑖𝑜𝑛𝑠𝑏𝑒𝑟𝑒𝑖𝑐ℎ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5</xdr:col>
      <xdr:colOff>148167</xdr:colOff>
      <xdr:row>38</xdr:row>
      <xdr:rowOff>227542</xdr:rowOff>
    </xdr:from>
    <xdr:ext cx="4392083" cy="2153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5AA61FBD-500C-4188-8968-D0CEF2CDE7FD}"/>
                </a:ext>
              </a:extLst>
            </xdr:cNvPr>
            <xdr:cNvSpPr txBox="1"/>
          </xdr:nvSpPr>
          <xdr:spPr>
            <a:xfrm>
              <a:off x="9444567" y="8571442"/>
              <a:ext cx="4392083" cy="2153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𝐴𝑏𝑘𝑎𝑙𝑏𝑢𝑛𝑔𝑒𝑛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/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𝑇𝑎𝑔</m:t>
                    </m:r>
                  </m:oMath>
                </m:oMathPara>
              </a14:m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×((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𝐴𝑛𝑡𝑒𝑖𝑙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𝐾𝑢h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𝑢𝑛𝑑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𝐾𝑎𝑙𝑏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, 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𝑙𝑎𝑛𝑔𝑒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𝐴𝑢𝑓𝑒𝑛𝑡h𝑎𝑙𝑡𝑠𝑑𝑎𝑢𝑒𝑟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÷100)×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Kuh "muttergebunden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lang" 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im Stall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)</m:t>
                  </m:r>
                </m:oMath>
              </a14:m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+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((Anteil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𝐾𝑢h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𝑢𝑛𝑑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𝐾𝑎𝑙𝑏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, 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𝑘𝑢𝑟𝑧𝑒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𝐴𝑢𝑓𝑧𝑢𝑐h𝑡𝑑𝑎𝑢𝑒𝑟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÷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)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Kuh "muttergebunden kurz" im Stall ) </a:t>
              </a: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+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((Anteil Kühe o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h𝑛𝑒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𝑚𝑢𝑡𝑡𝑒𝑟𝑔𝑒𝑏𝑢𝑛𝑑𝑒𝑛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𝐴𝑢𝑓𝑧𝑢𝑐h𝑡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÷100)</m:t>
                  </m:r>
                </m:oMath>
              </a14:m>
              <a:endParaRPr lang="de-DE" sz="110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Aufenthaltsdauer "Kuh</a:t>
              </a:r>
              <a:r>
                <a:rPr lang="de-DE" sz="1100" i="1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nicht muttergebunden</a:t>
              </a:r>
              <a:r>
                <a:rPr lang="de-DE" sz="1100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 im Stall)</a:t>
              </a:r>
              <a14:m>
                <m:oMath xmlns:m="http://schemas.openxmlformats.org/officeDocument/2006/math">
                  <m:r>
                    <a:rPr lang="de-DE" sz="11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</m:oMath>
              </a14:m>
              <a:endParaRPr lang="de-DE" sz="1100" b="0" i="1" baseline="0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Reservepl</m:t>
                    </m:r>
                    <m:r>
                      <a:rPr lang="de-DE" sz="1100" b="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ä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tze</m:t>
                    </m:r>
                  </m:oMath>
                </m:oMathPara>
              </a14:m>
              <a:endParaRPr lang="de-DE" sz="110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5AA61FBD-500C-4188-8968-D0CEF2CDE7FD}"/>
                </a:ext>
              </a:extLst>
            </xdr:cNvPr>
            <xdr:cNvSpPr txBox="1"/>
          </xdr:nvSpPr>
          <xdr:spPr>
            <a:xfrm>
              <a:off x="9444567" y="8571442"/>
              <a:ext cx="4392083" cy="2153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𝐴𝑛𝑧𝑎ℎ𝑙 𝐴𝑏𝑘𝑎𝑙𝑏𝑢𝑛𝑔𝑒𝑛/𝑇𝑎𝑔</a:t>
              </a:r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×((𝐴𝑛𝑡𝑒𝑖𝑙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𝐾𝑢ℎ 𝑢𝑛𝑑 𝐾𝑎𝑙𝑏,  𝑙𝑎𝑛𝑔𝑒 𝐴𝑢𝑓𝑒𝑛𝑡ℎ𝑎𝑙𝑡𝑠𝑑𝑎𝑢𝑒𝑟÷100)×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Kuh "muttergebunden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lang" 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im Stall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((Anteil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𝐾𝑢ℎ 𝑢𝑛𝑑 𝐾𝑎𝑙𝑏,  𝑘𝑢𝑟𝑧𝑒 𝐴𝑢𝑓𝑧𝑢𝑐ℎ𝑡𝑑𝑎𝑢𝑒𝑟÷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)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Kuh "muttergebunden kurz" im Stall ) </a:t>
              </a: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((Anteil Kühe o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ℎ𝑛𝑒 𝑚𝑢𝑡𝑡𝑒𝑟𝑔𝑒𝑏𝑢𝑛𝑑𝑒𝑛 𝐴𝑢𝑓𝑧𝑢𝑐ℎ𝑡÷100)</a:t>
              </a:r>
              <a:endParaRPr lang="de-DE" sz="110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Aufenthaltsdauer "Kuh</a:t>
              </a:r>
              <a:r>
                <a:rPr lang="de-DE" sz="1100" i="1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nicht muttergebunden</a:t>
              </a:r>
              <a:r>
                <a:rPr lang="de-DE" sz="1100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 im Stall)</a:t>
              </a:r>
              <a:r>
                <a:rPr lang="de-DE" sz="11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endParaRPr lang="de-DE" sz="1100" b="0" i="1" baseline="0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×Reserveplätze</a:t>
              </a:r>
              <a:endParaRPr lang="de-DE" sz="110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247649</xdr:colOff>
      <xdr:row>34</xdr:row>
      <xdr:rowOff>60613</xdr:rowOff>
    </xdr:from>
    <xdr:ext cx="4257675" cy="3375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437CB94C-DC57-4B83-A031-2314A9A11825}"/>
                </a:ext>
              </a:extLst>
            </xdr:cNvPr>
            <xdr:cNvSpPr txBox="1"/>
          </xdr:nvSpPr>
          <xdr:spPr>
            <a:xfrm>
              <a:off x="7067549" y="7366288"/>
              <a:ext cx="4257675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Anzahl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𝐾𝑢h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𝑢𝑛𝑑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𝐾𝑎𝑙𝑏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𝑙𝑎𝑛𝑔𝑒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𝐴𝑢𝑓𝑧𝑢𝑐h𝑡𝑑𝑎𝑢𝑒𝑟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𝐾𝑢h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𝑢𝑛𝑑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𝐾𝑎𝑙𝑏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𝑘𝑢𝑟𝑧𝑒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𝐴𝑢𝑓𝑧𝑢𝑐h𝑡𝑑𝑎𝑢𝑒𝑟</m:t>
                    </m:r>
                  </m:oMath>
                </m:oMathPara>
              </a14:m>
              <a:endParaRPr lang="de-DE" sz="110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437CB94C-DC57-4B83-A031-2314A9A11825}"/>
                </a:ext>
              </a:extLst>
            </xdr:cNvPr>
            <xdr:cNvSpPr txBox="1"/>
          </xdr:nvSpPr>
          <xdr:spPr>
            <a:xfrm>
              <a:off x="7067549" y="7366288"/>
              <a:ext cx="4257675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Anzahl 𝐾𝑢ℎ 𝑢𝑛𝑑 𝐾𝑎𝑙𝑏, 𝑙𝑎𝑛𝑔𝑒 𝐴𝑢𝑓𝑧𝑢𝑐ℎ𝑡𝑑𝑎𝑢𝑒𝑟+𝐴𝑛𝑧𝑎ℎ𝑙 𝐾𝑢ℎ 𝑢𝑛𝑑 𝐾𝑎𝑙𝑏, 𝑘𝑢𝑟𝑧𝑒 𝐴𝑢𝑓𝑧𝑢𝑐ℎ𝑡𝑑𝑎𝑢𝑒𝑟</a:t>
              </a:r>
              <a:endParaRPr lang="de-DE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63500</xdr:colOff>
      <xdr:row>35</xdr:row>
      <xdr:rowOff>148167</xdr:rowOff>
    </xdr:from>
    <xdr:ext cx="4550834" cy="5029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>
              <a:extLst>
                <a:ext uri="{FF2B5EF4-FFF2-40B4-BE49-F238E27FC236}">
                  <a16:creationId xmlns:a16="http://schemas.microsoft.com/office/drawing/2014/main" id="{3E4D4FE8-491B-41D0-8149-8068CCE8B768}"/>
                </a:ext>
              </a:extLst>
            </xdr:cNvPr>
            <xdr:cNvSpPr txBox="1"/>
          </xdr:nvSpPr>
          <xdr:spPr>
            <a:xfrm>
              <a:off x="6883400" y="7891992"/>
              <a:ext cx="4550834" cy="5029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d>
                      <m:dPr>
                        <m:ctrlP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Anzahl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𝐾𝑢h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𝑢𝑛𝑑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𝐾𝑎𝑙𝑏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𝑙𝑎𝑛𝑔𝑒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𝐴𝑢𝑓𝑧𝑢𝑐h𝑡𝑑𝑎𝑢𝑒𝑟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𝐴𝑛𝑧𝑎h𝑙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𝐾𝑢h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𝑢𝑛𝑑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𝐾𝑎𝑙𝑏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𝑘𝑢𝑟𝑧𝑒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𝐴𝑢𝑓𝑧𝑢𝑐h𝑡𝑑𝑎𝑢𝑒𝑟</m:t>
                        </m:r>
                      </m:e>
                    </m:d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𝑀𝑖𝑡𝑡𝑙𝑒𝑟𝑒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𝐾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ä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𝑙𝑏𝑒𝑟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/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𝐾𝑢h</m:t>
                    </m:r>
                  </m:oMath>
                </m:oMathPara>
              </a14:m>
              <a:endParaRPr lang="de-DE" sz="110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3" name="Textfeld 12">
              <a:extLst>
                <a:ext uri="{FF2B5EF4-FFF2-40B4-BE49-F238E27FC236}">
                  <a16:creationId xmlns:a16="http://schemas.microsoft.com/office/drawing/2014/main" id="{3E4D4FE8-491B-41D0-8149-8068CCE8B768}"/>
                </a:ext>
              </a:extLst>
            </xdr:cNvPr>
            <xdr:cNvSpPr txBox="1"/>
          </xdr:nvSpPr>
          <xdr:spPr>
            <a:xfrm>
              <a:off x="6883400" y="7891992"/>
              <a:ext cx="4550834" cy="5029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(Anzahl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𝐾𝑢ℎ 𝑢𝑛𝑑 𝐾𝑎𝑙𝑏, 𝑙𝑎𝑛𝑔𝑒 𝐴𝑢𝑓𝑧𝑢𝑐ℎ𝑡𝑑𝑎𝑢𝑒𝑟</a:t>
              </a:r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+𝐴𝑛𝑧𝑎ℎ𝑙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𝐾𝑢ℎ 𝑢𝑛𝑑 𝐾𝑎𝑙𝑏, 𝑘𝑢𝑟𝑧𝑒 𝐴𝑢𝑓𝑧𝑢𝑐ℎ𝑡𝑑𝑎𝑢𝑒𝑟)×𝑀𝑖𝑡𝑡𝑙𝑒𝑟𝑒 𝐴𝑛𝑧𝑎ℎ𝑙 𝐾ä𝑙𝑏𝑒𝑟/𝐾𝑢ℎ</a:t>
              </a:r>
              <a:endParaRPr lang="de-DE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190500</xdr:colOff>
      <xdr:row>47</xdr:row>
      <xdr:rowOff>60611</xdr:rowOff>
    </xdr:from>
    <xdr:ext cx="4305302" cy="4871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22435415-476E-43D5-AB77-EBC410FF9FCD}"/>
                </a:ext>
              </a:extLst>
            </xdr:cNvPr>
            <xdr:cNvSpPr txBox="1"/>
          </xdr:nvSpPr>
          <xdr:spPr>
            <a:xfrm rot="10800000" flipV="1">
              <a:off x="7010400" y="11176286"/>
              <a:ext cx="4305302" cy="4871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𝐴𝑛𝑧𝑎h𝑙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𝐾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ü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h𝑒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𝐴𝑢𝑓𝑒𝑛𝑡h𝑎𝑙𝑡𝑠𝑑𝑎𝑢𝑒𝑟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𝑆𝑡𝑎𝑙𝑙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𝑅𝑒𝑚𝑜𝑛𝑡𝑖𝑒𝑟𝑢𝑛𝑔𝑠𝑟𝑎𝑡𝑒</m:t>
                                </m:r>
                              </m:num>
                              <m:den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100</m:t>
                                </m:r>
                              </m:den>
                            </m:f>
                          </m:e>
                        </m:d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𝑇𝑎𝑔𝑒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𝑖𝑚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𝐽𝑎h𝑟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22435415-476E-43D5-AB77-EBC410FF9FCD}"/>
                </a:ext>
              </a:extLst>
            </xdr:cNvPr>
            <xdr:cNvSpPr txBox="1"/>
          </xdr:nvSpPr>
          <xdr:spPr>
            <a:xfrm rot="10800000" flipV="1">
              <a:off x="7010400" y="11176286"/>
              <a:ext cx="4305302" cy="4871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 panose="02040503050406030204" pitchFamily="18" charset="0"/>
                </a:rPr>
                <a:t>(𝐴𝑛𝑧𝑎ℎ𝑙 𝐾üℎ𝑒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×𝐴𝑢𝑓𝑒𝑛𝑡ℎ𝑎𝑙𝑡𝑠𝑑𝑎𝑢𝑒𝑟 𝑖𝑚 𝑆𝑡𝑎𝑙𝑙×(𝑅𝑒𝑚𝑜𝑛𝑡𝑖𝑒𝑟𝑢𝑛𝑔𝑠𝑟𝑎𝑡𝑒/100)))/(</a:t>
              </a:r>
              <a:r>
                <a:rPr lang="de-DE" sz="1100" b="0" i="0">
                  <a:latin typeface="Cambria Math" panose="02040503050406030204" pitchFamily="18" charset="0"/>
                </a:rPr>
                <a:t>𝑇𝑎𝑔𝑒 𝑖𝑚 𝐽𝑎ℎ𝑟)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5</xdr:col>
      <xdr:colOff>74084</xdr:colOff>
      <xdr:row>31</xdr:row>
      <xdr:rowOff>100056</xdr:rowOff>
    </xdr:from>
    <xdr:ext cx="4488390" cy="3375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ECFCD507-69AE-42EE-92A7-118FD7CBDF40}"/>
                </a:ext>
              </a:extLst>
            </xdr:cNvPr>
            <xdr:cNvSpPr txBox="1"/>
          </xdr:nvSpPr>
          <xdr:spPr>
            <a:xfrm>
              <a:off x="6893984" y="6748506"/>
              <a:ext cx="4488390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𝐴𝑏𝑘𝑎𝑙𝑏𝑢𝑛𝑔𝑒𝑛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/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𝑇𝑎𝑔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d>
                      <m:dPr>
                        <m:ctrlP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𝐴𝑛𝑡𝑒𝑖𝑙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𝑚𝑢𝑡𝑡𝑒𝑟𝑔𝑒𝑏𝑢𝑛𝑑𝑒𝑛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𝑘𝑢𝑟𝑧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÷100</m:t>
                        </m:r>
                      </m:e>
                    </m:d>
                  </m:oMath>
                </m:oMathPara>
              </a14:m>
              <a: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/>
              </a:r>
              <a:b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im Stall</a:t>
              </a:r>
            </a:p>
          </xdr:txBody>
        </xdr:sp>
      </mc:Choice>
      <mc:Fallback xmlns=""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ECFCD507-69AE-42EE-92A7-118FD7CBDF40}"/>
                </a:ext>
              </a:extLst>
            </xdr:cNvPr>
            <xdr:cNvSpPr txBox="1"/>
          </xdr:nvSpPr>
          <xdr:spPr>
            <a:xfrm>
              <a:off x="6893984" y="6748506"/>
              <a:ext cx="4488390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𝐴𝑛𝑧𝑎ℎ𝑙 𝐴𝑏𝑘𝑎𝑙𝑏𝑢𝑛𝑔𝑒𝑛/𝑇𝑎𝑔×(𝐴𝑛𝑡𝑒𝑖𝑙 𝑚𝑢𝑡𝑡𝑒𝑟𝑔𝑒𝑏𝑢𝑛𝑑𝑒𝑛, 𝑘𝑢𝑟𝑧÷100)</a:t>
              </a:r>
              <a: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/>
              </a:r>
              <a:b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im Stall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1419224</xdr:colOff>
      <xdr:row>2</xdr:row>
      <xdr:rowOff>107209</xdr:rowOff>
    </xdr:from>
    <xdr:ext cx="1924050" cy="3584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85FE1514-4E8D-4354-822C-5E5CAACA5C7E}"/>
                </a:ext>
              </a:extLst>
            </xdr:cNvPr>
            <xdr:cNvSpPr txBox="1"/>
          </xdr:nvSpPr>
          <xdr:spPr>
            <a:xfrm rot="10800000" flipV="1">
              <a:off x="10848974" y="1059709"/>
              <a:ext cx="1924050" cy="3584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𝑇𝑎𝑔𝑒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𝑖𝑚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𝐽𝑎h𝑟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𝑀𝑖𝑡𝑡𝑙𝑒𝑟𝑒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𝑍𝑤𝑖𝑠𝑐h𝑒𝑛𝑘𝑎𝑙𝑏𝑒𝑧𝑒𝑖𝑡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85FE1514-4E8D-4354-822C-5E5CAACA5C7E}"/>
                </a:ext>
              </a:extLst>
            </xdr:cNvPr>
            <xdr:cNvSpPr txBox="1"/>
          </xdr:nvSpPr>
          <xdr:spPr>
            <a:xfrm rot="10800000" flipV="1">
              <a:off x="10848974" y="1059709"/>
              <a:ext cx="1924050" cy="3584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 panose="02040503050406030204" pitchFamily="18" charset="0"/>
                </a:rPr>
                <a:t>𝑇𝑎𝑔𝑒 𝑖𝑚 𝐽𝑎ℎ𝑟)/(𝑀𝑖𝑡𝑡𝑙𝑒𝑟𝑒 𝑍𝑤𝑖𝑠𝑐ℎ𝑒𝑛𝑘𝑎𝑙𝑏𝑒𝑧𝑒𝑖𝑡)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880533</xdr:colOff>
      <xdr:row>5</xdr:row>
      <xdr:rowOff>101071</xdr:rowOff>
    </xdr:from>
    <xdr:ext cx="306801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34D54DBD-A023-41CE-A99F-99B96D09BC99}"/>
                </a:ext>
              </a:extLst>
            </xdr:cNvPr>
            <xdr:cNvSpPr txBox="1"/>
          </xdr:nvSpPr>
          <xdr:spPr>
            <a:xfrm>
              <a:off x="10310283" y="1663171"/>
              <a:ext cx="30680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𝐴𝑏𝑘𝑎𝑙𝑏𝑢𝑛𝑔𝑒𝑛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𝐾𝑢h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𝐽𝑎h𝑟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𝑑𝑒𝑟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𝑀𝑖𝑙𝑐h𝑘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ü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h𝑒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34D54DBD-A023-41CE-A99F-99B96D09BC99}"/>
                </a:ext>
              </a:extLst>
            </xdr:cNvPr>
            <xdr:cNvSpPr txBox="1"/>
          </xdr:nvSpPr>
          <xdr:spPr>
            <a:xfrm>
              <a:off x="10310283" y="1663171"/>
              <a:ext cx="30680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𝐴𝑏𝑘𝑎𝑙𝑏𝑢𝑛𝑔𝑒𝑛 𝐾𝑢ℎ/𝐽𝑎ℎ𝑟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×𝐴𝑛𝑧𝑎ℎ𝑙 𝑑𝑒𝑟 𝑀𝑖𝑙𝑐ℎ𝑘üℎ𝑒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1422399</xdr:colOff>
      <xdr:row>7</xdr:row>
      <xdr:rowOff>28290</xdr:rowOff>
    </xdr:from>
    <xdr:ext cx="1924050" cy="3511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BE3C5439-EAC5-4842-A52C-D1F40F726F30}"/>
                </a:ext>
              </a:extLst>
            </xdr:cNvPr>
            <xdr:cNvSpPr txBox="1"/>
          </xdr:nvSpPr>
          <xdr:spPr>
            <a:xfrm rot="10800000" flipV="1">
              <a:off x="10852149" y="1980915"/>
              <a:ext cx="1924050" cy="351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𝐴𝑛𝑧𝑎h𝑙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𝐴𝑏𝑘𝑎𝑙𝑏𝑢𝑛𝑔𝑒𝑛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𝐽𝑎h𝑟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𝑇𝑎𝑔𝑒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𝑖𝑚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𝐽𝑎h𝑟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𝑚𝑖𝑡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𝐴𝑏𝑘𝑎𝑙𝑏𝑢𝑛𝑔𝑒𝑛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BE3C5439-EAC5-4842-A52C-D1F40F726F30}"/>
                </a:ext>
              </a:extLst>
            </xdr:cNvPr>
            <xdr:cNvSpPr txBox="1"/>
          </xdr:nvSpPr>
          <xdr:spPr>
            <a:xfrm rot="10800000" flipV="1">
              <a:off x="10852149" y="1980915"/>
              <a:ext cx="1924050" cy="351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 panose="02040503050406030204" pitchFamily="18" charset="0"/>
                </a:rPr>
                <a:t>𝐴𝑛𝑧𝑎ℎ𝑙 𝐴𝑏𝑘𝑎𝑙𝑏𝑢𝑛𝑔𝑒𝑛/𝐽𝑎ℎ𝑟)/(𝑇𝑎𝑔𝑒 𝑖𝑚 𝐽𝑎ℎ𝑟 𝑚𝑖𝑡 𝐴𝑏𝑘𝑎𝑙𝑏𝑢𝑛𝑔𝑒𝑛)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676275</xdr:colOff>
      <xdr:row>9</xdr:row>
      <xdr:rowOff>119062</xdr:rowOff>
    </xdr:from>
    <xdr:ext cx="3493008" cy="1653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CD0815A2-D15F-4C19-931F-DFC260DB7C67}"/>
                </a:ext>
              </a:extLst>
            </xdr:cNvPr>
            <xdr:cNvSpPr txBox="1"/>
          </xdr:nvSpPr>
          <xdr:spPr>
            <a:xfrm>
              <a:off x="10106025" y="2462212"/>
              <a:ext cx="3493008" cy="165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>Anzahl</a:t>
              </a:r>
              <a:r>
                <a:rPr lang="de-DE" sz="1100" b="0" i="1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 Abkalbungen/Tag</a:t>
              </a:r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𝑀𝑖𝑡𝑡𝑙𝑒𝑟𝑒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𝐴𝑛𝑧𝑎h𝑙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𝐾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ä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𝑙𝑏𝑒𝑟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/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𝐾𝑢h</m:t>
                  </m:r>
                </m:oMath>
              </a14:m>
              <a:endParaRPr lang="de-DE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CD0815A2-D15F-4C19-931F-DFC260DB7C67}"/>
                </a:ext>
              </a:extLst>
            </xdr:cNvPr>
            <xdr:cNvSpPr txBox="1"/>
          </xdr:nvSpPr>
          <xdr:spPr>
            <a:xfrm>
              <a:off x="10106025" y="2462212"/>
              <a:ext cx="3493008" cy="165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>Anzahl</a:t>
              </a:r>
              <a:r>
                <a:rPr lang="de-DE" sz="1100" b="0" i="1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 Abkalbungen/Tag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×𝑀𝑖𝑡𝑡𝑙𝑒𝑟𝑒 𝐴𝑛𝑧𝑎ℎ𝑙 𝐾ä𝑙𝑏𝑒𝑟/𝐾𝑢ℎ</a:t>
              </a:r>
              <a:endParaRPr lang="de-DE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28575</xdr:colOff>
      <xdr:row>12</xdr:row>
      <xdr:rowOff>17992</xdr:rowOff>
    </xdr:from>
    <xdr:ext cx="460269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9A90897-8068-4D77-95D1-E9A3BC77F158}"/>
                </a:ext>
              </a:extLst>
            </xdr:cNvPr>
            <xdr:cNvSpPr txBox="1"/>
          </xdr:nvSpPr>
          <xdr:spPr>
            <a:xfrm>
              <a:off x="9458325" y="2942167"/>
              <a:ext cx="46026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𝐴𝑛𝑧𝑎h𝑙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𝐴𝑏𝑘𝑎𝑙𝑏𝑢𝑛𝑔𝑒𝑛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/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𝑇𝑎𝑔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𝐴𝑢𝑓𝑒𝑛𝑡h𝑎𝑙𝑡𝑠𝑑𝑎𝑢𝑒𝑟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𝑖𝑚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𝑆𝑡𝑎𝑙𝑙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𝑅𝑒𝑠𝑒𝑟𝑣𝑒𝑝𝑙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ä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𝑡𝑧𝑒</m:t>
                  </m:r>
                </m:oMath>
              </a14:m>
              <a:endParaRPr lang="de-DE" sz="1100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9A90897-8068-4D77-95D1-E9A3BC77F158}"/>
                </a:ext>
              </a:extLst>
            </xdr:cNvPr>
            <xdr:cNvSpPr txBox="1"/>
          </xdr:nvSpPr>
          <xdr:spPr>
            <a:xfrm>
              <a:off x="9458325" y="2942167"/>
              <a:ext cx="46026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𝐴𝑛𝑧𝑎ℎ𝑙 𝐴𝑏𝑘𝑎𝑙𝑏𝑢𝑛𝑔𝑒𝑛/𝑇𝑎𝑔×𝐴𝑢𝑓𝑒𝑛𝑡ℎ𝑎𝑙𝑡𝑠𝑑𝑎𝑢𝑒𝑟 𝑖𝑚 𝑆𝑡𝑎𝑙𝑙 </a:t>
              </a:r>
              <a:r>
                <a:rPr lang="de-DE" sz="1100" i="1">
                  <a:solidFill>
                    <a:sysClr val="windowText" lastClr="000000"/>
                  </a:solidFill>
                </a:rPr>
                <a:t>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×𝑅𝑒𝑠𝑒𝑟𝑣𝑒𝑝𝑙ä𝑡𝑧𝑒</a:t>
              </a:r>
              <a:endParaRPr lang="de-DE" sz="1100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299508</xdr:colOff>
      <xdr:row>15</xdr:row>
      <xdr:rowOff>97367</xdr:rowOff>
    </xdr:from>
    <xdr:ext cx="4190999" cy="3375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432F585E-06A9-47B1-B962-3F4F559C9807}"/>
                </a:ext>
              </a:extLst>
            </xdr:cNvPr>
            <xdr:cNvSpPr txBox="1"/>
          </xdr:nvSpPr>
          <xdr:spPr>
            <a:xfrm>
              <a:off x="9729258" y="3793067"/>
              <a:ext cx="4190999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𝐴𝑛𝑧𝑎h𝑙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𝐴𝑏𝑘𝑎𝑙𝑏𝑢𝑛𝑔𝑒𝑛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/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𝑇𝑎𝑔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×(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𝐴𝑢𝑓𝑒𝑛𝑡h𝑎𝑙𝑡𝑠𝑑𝑎𝑢𝑒𝑟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𝑣𝑜𝑟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𝐴𝑏𝑘𝑎𝑙𝑏𝑢𝑛𝑔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</m:oMath>
              </a14:m>
              <a: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𝐴𝑢𝑓𝑒𝑛𝑡h𝑎𝑙𝑡𝑠𝑑𝑎𝑢𝑒𝑟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𝑛𝑎𝑐h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𝐴𝑏𝑘𝑎𝑙𝑏𝑢𝑛𝑔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𝑅𝑒𝑖𝑛𝑖𝑔𝑢𝑛𝑔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</a:rPr>
                <a:t>)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𝑅𝑒𝑠𝑒𝑟𝑣𝑒𝑝𝑙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ä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𝑡𝑧𝑒</m:t>
                  </m:r>
                </m:oMath>
              </a14:m>
              <a:endParaRPr lang="de-DE" sz="1100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432F585E-06A9-47B1-B962-3F4F559C9807}"/>
                </a:ext>
              </a:extLst>
            </xdr:cNvPr>
            <xdr:cNvSpPr txBox="1"/>
          </xdr:nvSpPr>
          <xdr:spPr>
            <a:xfrm>
              <a:off x="9729258" y="3793067"/>
              <a:ext cx="4190999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𝐴𝑛𝑧𝑎ℎ𝑙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𝐴𝑏𝑘𝑎𝑙𝑏𝑢𝑛𝑔𝑒𝑛</a:t>
              </a:r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/𝑇𝑎𝑔 ×(𝐴𝑢𝑓𝑒𝑛𝑡ℎ𝑎𝑙𝑡𝑠𝑑𝑎𝑢𝑒𝑟 𝑣𝑜𝑟 𝐴𝑏𝑘𝑎𝑙𝑏𝑢𝑛𝑔+</a:t>
              </a:r>
              <a: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𝐴𝑢𝑓𝑒𝑛𝑡ℎ𝑎𝑙𝑡𝑠𝑑𝑎𝑢𝑒𝑟 𝑛𝑎𝑐ℎ 𝐴𝑏𝑘𝑎𝑙𝑏𝑢𝑛𝑔+𝑅𝑒𝑖𝑛𝑖𝑔𝑢𝑛𝑔</a:t>
              </a:r>
              <a:r>
                <a:rPr lang="de-DE" sz="1100" i="1">
                  <a:solidFill>
                    <a:sysClr val="windowText" lastClr="000000"/>
                  </a:solidFill>
                </a:rPr>
                <a:t>)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×𝑅𝑒𝑠𝑒𝑟𝑣𝑒𝑝𝑙ä𝑡𝑧𝑒</a:t>
              </a:r>
              <a:endParaRPr lang="de-DE" sz="1100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105834</xdr:colOff>
      <xdr:row>24</xdr:row>
      <xdr:rowOff>79759</xdr:rowOff>
    </xdr:from>
    <xdr:ext cx="4467224" cy="3375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484D6F37-16C0-411D-9849-F28BC392FC39}"/>
                </a:ext>
              </a:extLst>
            </xdr:cNvPr>
            <xdr:cNvSpPr txBox="1"/>
          </xdr:nvSpPr>
          <xdr:spPr>
            <a:xfrm>
              <a:off x="9535584" y="6375784"/>
              <a:ext cx="4467224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(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𝐴𝑏𝑘𝑎𝑙𝑏𝑢𝑛𝑔𝑒𝑛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/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𝑇𝑎𝑔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d>
                      <m:dPr>
                        <m:ctrlP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𝐴𝑛𝑡𝑒𝑖𝑙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𝑚𝑢𝑡𝑡𝑒𝑟𝑔𝑒𝑏𝑢𝑛𝑑𝑒𝑛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𝑙𝑎𝑛𝑔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÷100</m:t>
                        </m:r>
                      </m:e>
                    </m:d>
                  </m:oMath>
                </m:oMathPara>
              </a14:m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im Stall)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Reserveplätze</a:t>
              </a: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484D6F37-16C0-411D-9849-F28BC392FC39}"/>
                </a:ext>
              </a:extLst>
            </xdr:cNvPr>
            <xdr:cNvSpPr txBox="1"/>
          </xdr:nvSpPr>
          <xdr:spPr>
            <a:xfrm>
              <a:off x="9535584" y="6375784"/>
              <a:ext cx="4467224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(𝐴𝑛𝑧𝑎ℎ𝑙 𝐴𝑏𝑘𝑎𝑙𝑏𝑢𝑛𝑔𝑒𝑛/𝑇𝑎𝑔×(𝐴𝑛𝑡𝑒𝑖𝑙 𝑚𝑢𝑡𝑡𝑒𝑟𝑔𝑒𝑏𝑢𝑛𝑑𝑒𝑛,𝑙𝑎𝑛𝑔 ÷100)</a:t>
              </a:r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im Stall)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Reserveplätze</a:t>
              </a:r>
            </a:p>
          </xdr:txBody>
        </xdr:sp>
      </mc:Fallback>
    </mc:AlternateContent>
    <xdr:clientData/>
  </xdr:oneCellAnchor>
  <xdr:oneCellAnchor>
    <xdr:from>
      <xdr:col>4</xdr:col>
      <xdr:colOff>1365536</xdr:colOff>
      <xdr:row>50</xdr:row>
      <xdr:rowOff>28575</xdr:rowOff>
    </xdr:from>
    <xdr:ext cx="21511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F2CAB207-204D-4553-BBC7-EA1F4B7B58C6}"/>
                </a:ext>
              </a:extLst>
            </xdr:cNvPr>
            <xdr:cNvSpPr txBox="1"/>
          </xdr:nvSpPr>
          <xdr:spPr>
            <a:xfrm>
              <a:off x="10795286" y="13106400"/>
              <a:ext cx="21511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Anzahl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Milchk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ü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he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𝐾𝑟𝑎𝑛𝑘𝑒𝑛𝑠𝑡𝑎𝑙𝑙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F2CAB207-204D-4553-BBC7-EA1F4B7B58C6}"/>
                </a:ext>
              </a:extLst>
            </xdr:cNvPr>
            <xdr:cNvSpPr txBox="1"/>
          </xdr:nvSpPr>
          <xdr:spPr>
            <a:xfrm>
              <a:off x="10795286" y="13106400"/>
              <a:ext cx="21511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Anzahl Milchkühe ×𝐾𝑟𝑎𝑛𝑘𝑒𝑛𝑠𝑡𝑎𝑙𝑙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1221313</xdr:colOff>
      <xdr:row>53</xdr:row>
      <xdr:rowOff>19050</xdr:rowOff>
    </xdr:from>
    <xdr:ext cx="243605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2A8BD16B-349E-4454-AF3C-7DBCBB8A7EA4}"/>
                </a:ext>
              </a:extLst>
            </xdr:cNvPr>
            <xdr:cNvSpPr txBox="1"/>
          </xdr:nvSpPr>
          <xdr:spPr>
            <a:xfrm>
              <a:off x="10651063" y="13677900"/>
              <a:ext cx="243605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Anzahl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Milchk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ü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he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𝑆𝑒𝑙𝑒𝑘𝑡𝑖𝑜𝑛𝑠𝑏𝑒𝑟𝑒𝑖𝑐h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2A8BD16B-349E-4454-AF3C-7DBCBB8A7EA4}"/>
                </a:ext>
              </a:extLst>
            </xdr:cNvPr>
            <xdr:cNvSpPr txBox="1"/>
          </xdr:nvSpPr>
          <xdr:spPr>
            <a:xfrm>
              <a:off x="10651063" y="13677900"/>
              <a:ext cx="243605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Anzahl Milchkühe ×𝑆𝑒𝑙𝑒𝑘𝑡𝑖𝑜𝑛𝑠𝑏𝑒𝑟𝑒𝑖𝑐ℎ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148167</xdr:colOff>
      <xdr:row>35</xdr:row>
      <xdr:rowOff>227542</xdr:rowOff>
    </xdr:from>
    <xdr:ext cx="4392083" cy="2153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5AA61FBD-500C-4188-8968-D0CEF2CDE7FD}"/>
                </a:ext>
              </a:extLst>
            </xdr:cNvPr>
            <xdr:cNvSpPr txBox="1"/>
          </xdr:nvSpPr>
          <xdr:spPr>
            <a:xfrm>
              <a:off x="9577917" y="9200092"/>
              <a:ext cx="4392083" cy="2153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𝐴𝑏𝑘𝑎𝑙𝑏𝑢𝑛𝑔𝑒𝑛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/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𝑇𝑎𝑔</m:t>
                    </m:r>
                  </m:oMath>
                </m:oMathPara>
              </a14:m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×((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𝐴𝑛𝑡𝑒𝑖𝑙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𝐾𝑢h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𝑢𝑛𝑑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𝐾𝑎𝑙𝑏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, 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𝑙𝑎𝑛𝑔𝑒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𝐴𝑢𝑓𝑒𝑛𝑡h𝑎𝑙𝑡𝑠𝑑𝑎𝑢𝑒𝑟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÷100)×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Kuh "muttergebunden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lang" 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im Stall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)</m:t>
                  </m:r>
                </m:oMath>
              </a14:m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+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((Anteil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𝐾𝑢h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𝑢𝑛𝑑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𝐾𝑎𝑙𝑏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, 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𝑘𝑢𝑟𝑧𝑒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𝐴𝑢𝑓𝑧𝑢𝑐h𝑡𝑑𝑎𝑢𝑒𝑟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÷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)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Kuh "muttergebunden kurz" im Stall ) </a:t>
              </a: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+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((Anteil Kühe o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h𝑛𝑒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𝑚𝑢𝑡𝑡𝑒𝑟𝑔𝑒𝑏𝑢𝑛𝑑𝑒𝑛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𝐴𝑢𝑓𝑧𝑢𝑐h𝑡</m:t>
                  </m:r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÷100)</m:t>
                  </m:r>
                </m:oMath>
              </a14:m>
              <a:endParaRPr lang="de-DE" sz="110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Aufenthaltsdauer "Kuh</a:t>
              </a:r>
              <a:r>
                <a:rPr lang="de-DE" sz="1100" i="1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nicht muttergebunden</a:t>
              </a:r>
              <a:r>
                <a:rPr lang="de-DE" sz="1100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 im Stall)</a:t>
              </a:r>
              <a14:m>
                <m:oMath xmlns:m="http://schemas.openxmlformats.org/officeDocument/2006/math">
                  <m:r>
                    <a:rPr lang="de-DE" sz="11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</m:oMath>
              </a14:m>
              <a:endParaRPr lang="de-DE" sz="1100" b="0" i="1" baseline="0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Reservepl</m:t>
                    </m:r>
                    <m:r>
                      <a:rPr lang="de-DE" sz="1100" b="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ä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tze</m:t>
                    </m:r>
                  </m:oMath>
                </m:oMathPara>
              </a14:m>
              <a:endParaRPr lang="de-DE" sz="110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5AA61FBD-500C-4188-8968-D0CEF2CDE7FD}"/>
                </a:ext>
              </a:extLst>
            </xdr:cNvPr>
            <xdr:cNvSpPr txBox="1"/>
          </xdr:nvSpPr>
          <xdr:spPr>
            <a:xfrm>
              <a:off x="9577917" y="9200092"/>
              <a:ext cx="4392083" cy="2153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𝐴𝑛𝑧𝑎ℎ𝑙 𝐴𝑏𝑘𝑎𝑙𝑏𝑢𝑛𝑔𝑒𝑛/𝑇𝑎𝑔</a:t>
              </a:r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×((𝐴𝑛𝑡𝑒𝑖𝑙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𝐾𝑢ℎ 𝑢𝑛𝑑 𝐾𝑎𝑙𝑏,  𝑙𝑎𝑛𝑔𝑒 𝐴𝑢𝑓𝑒𝑛𝑡ℎ𝑎𝑙𝑡𝑠𝑑𝑎𝑢𝑒𝑟÷100)×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Kuh "muttergebunden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lang" 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im Stall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((Anteil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𝐾𝑢ℎ 𝑢𝑛𝑑 𝐾𝑎𝑙𝑏,  𝑘𝑢𝑟𝑧𝑒 𝐴𝑢𝑓𝑧𝑢𝑐ℎ𝑡𝑑𝑎𝑢𝑒𝑟÷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r>
                <a:rPr lang="de-DE" sz="1100" i="1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)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Kuh "muttergebunden kurz" im Stall ) </a:t>
              </a: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((Anteil Kühe o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ℎ𝑛𝑒 𝑚𝑢𝑡𝑡𝑒𝑟𝑔𝑒𝑏𝑢𝑛𝑑𝑒𝑛 𝐴𝑢𝑓𝑧𝑢𝑐ℎ𝑡÷100)</a:t>
              </a:r>
              <a:endParaRPr lang="de-DE" sz="110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Aufenthaltsdauer "Kuh</a:t>
              </a:r>
              <a:r>
                <a:rPr lang="de-DE" sz="1100" i="1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nicht muttergebunden</a:t>
              </a:r>
              <a:r>
                <a:rPr lang="de-DE" sz="1100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 im Stall)</a:t>
              </a:r>
              <a:r>
                <a:rPr lang="de-DE" sz="11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endParaRPr lang="de-DE" sz="1100" b="0" i="1" baseline="0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endParaRPr lang="de-DE" sz="1100" b="0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×Reserveplätze</a:t>
              </a:r>
              <a:endParaRPr lang="de-DE" sz="1100" i="1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247649</xdr:colOff>
      <xdr:row>31</xdr:row>
      <xdr:rowOff>60613</xdr:rowOff>
    </xdr:from>
    <xdr:ext cx="4257675" cy="3375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437CB94C-DC57-4B83-A031-2314A9A11825}"/>
                </a:ext>
              </a:extLst>
            </xdr:cNvPr>
            <xdr:cNvSpPr txBox="1"/>
          </xdr:nvSpPr>
          <xdr:spPr>
            <a:xfrm>
              <a:off x="9677399" y="7890163"/>
              <a:ext cx="4257675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Anzahl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𝐾𝑢h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𝑢𝑛𝑑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𝐾𝑎𝑙𝑏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𝑙𝑎𝑛𝑔𝑒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𝐴𝑢𝑓𝑧𝑢𝑐h𝑡𝑑𝑎𝑢𝑒𝑟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𝐾𝑢h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𝑢𝑛𝑑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𝐾𝑎𝑙𝑏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𝑘𝑢𝑟𝑧𝑒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𝐴𝑢𝑓𝑧𝑢𝑐h𝑡𝑑𝑎𝑢𝑒𝑟</m:t>
                    </m:r>
                  </m:oMath>
                </m:oMathPara>
              </a14:m>
              <a:endParaRPr lang="de-DE" sz="110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437CB94C-DC57-4B83-A031-2314A9A11825}"/>
                </a:ext>
              </a:extLst>
            </xdr:cNvPr>
            <xdr:cNvSpPr txBox="1"/>
          </xdr:nvSpPr>
          <xdr:spPr>
            <a:xfrm>
              <a:off x="9677399" y="7890163"/>
              <a:ext cx="4257675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Anzahl 𝐾𝑢ℎ 𝑢𝑛𝑑 𝐾𝑎𝑙𝑏, 𝑙𝑎𝑛𝑔𝑒 𝐴𝑢𝑓𝑧𝑢𝑐ℎ𝑡𝑑𝑎𝑢𝑒𝑟+𝐴𝑛𝑧𝑎ℎ𝑙 𝐾𝑢ℎ 𝑢𝑛𝑑 𝐾𝑎𝑙𝑏, 𝑘𝑢𝑟𝑧𝑒 𝐴𝑢𝑓𝑧𝑢𝑐ℎ𝑡𝑑𝑎𝑢𝑒𝑟</a:t>
              </a:r>
              <a:endParaRPr lang="de-DE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63500</xdr:colOff>
      <xdr:row>32</xdr:row>
      <xdr:rowOff>148167</xdr:rowOff>
    </xdr:from>
    <xdr:ext cx="4550834" cy="5029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>
              <a:extLst>
                <a:ext uri="{FF2B5EF4-FFF2-40B4-BE49-F238E27FC236}">
                  <a16:creationId xmlns:a16="http://schemas.microsoft.com/office/drawing/2014/main" id="{3E4D4FE8-491B-41D0-8149-8068CCE8B768}"/>
                </a:ext>
              </a:extLst>
            </xdr:cNvPr>
            <xdr:cNvSpPr txBox="1"/>
          </xdr:nvSpPr>
          <xdr:spPr>
            <a:xfrm>
              <a:off x="9493250" y="8415867"/>
              <a:ext cx="4550834" cy="5029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d>
                      <m:dPr>
                        <m:ctrlP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Anzahl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𝐾𝑢h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𝑢𝑛𝑑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𝐾𝑎𝑙𝑏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𝑙𝑎𝑛𝑔𝑒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𝐴𝑢𝑓𝑧𝑢𝑐h𝑡𝑑𝑎𝑢𝑒𝑟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𝐴𝑛𝑧𝑎h𝑙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𝐾𝑢h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𝑢𝑛𝑑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𝐾𝑎𝑙𝑏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𝑘𝑢𝑟𝑧𝑒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𝐴𝑢𝑓𝑧𝑢𝑐h𝑡𝑑𝑎𝑢𝑒𝑟</m:t>
                        </m:r>
                      </m:e>
                    </m:d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𝑀𝑖𝑡𝑡𝑙𝑒𝑟𝑒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𝐾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ä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𝑙𝑏𝑒𝑟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/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𝐾𝑢h</m:t>
                    </m:r>
                  </m:oMath>
                </m:oMathPara>
              </a14:m>
              <a:endParaRPr lang="de-DE" sz="110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3" name="Textfeld 12">
              <a:extLst>
                <a:ext uri="{FF2B5EF4-FFF2-40B4-BE49-F238E27FC236}">
                  <a16:creationId xmlns:a16="http://schemas.microsoft.com/office/drawing/2014/main" id="{3E4D4FE8-491B-41D0-8149-8068CCE8B768}"/>
                </a:ext>
              </a:extLst>
            </xdr:cNvPr>
            <xdr:cNvSpPr txBox="1"/>
          </xdr:nvSpPr>
          <xdr:spPr>
            <a:xfrm>
              <a:off x="9493250" y="8415867"/>
              <a:ext cx="4550834" cy="5029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(Anzahl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𝐾𝑢ℎ 𝑢𝑛𝑑 𝐾𝑎𝑙𝑏, 𝑙𝑎𝑛𝑔𝑒 𝐴𝑢𝑓𝑧𝑢𝑐ℎ𝑡𝑑𝑎𝑢𝑒𝑟</a:t>
              </a:r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+𝐴𝑛𝑧𝑎ℎ𝑙 </a:t>
              </a:r>
              <a:r>
                <a:rPr lang="de-DE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𝐾𝑢ℎ 𝑢𝑛𝑑 𝐾𝑎𝑙𝑏, 𝑘𝑢𝑟𝑧𝑒 𝐴𝑢𝑓𝑧𝑢𝑐ℎ𝑡𝑑𝑎𝑢𝑒𝑟)×𝑀𝑖𝑡𝑡𝑙𝑒𝑟𝑒 𝐴𝑛𝑧𝑎ℎ𝑙 𝐾ä𝑙𝑏𝑒𝑟/𝐾𝑢ℎ</a:t>
              </a:r>
              <a:endParaRPr lang="de-DE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190500</xdr:colOff>
      <xdr:row>44</xdr:row>
      <xdr:rowOff>60611</xdr:rowOff>
    </xdr:from>
    <xdr:ext cx="4305302" cy="4871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22435415-476E-43D5-AB77-EBC410FF9FCD}"/>
                </a:ext>
              </a:extLst>
            </xdr:cNvPr>
            <xdr:cNvSpPr txBox="1"/>
          </xdr:nvSpPr>
          <xdr:spPr>
            <a:xfrm rot="10800000" flipV="1">
              <a:off x="9620250" y="11957336"/>
              <a:ext cx="4305302" cy="4871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𝐴𝑛𝑧𝑎h𝑙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𝐾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ü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h𝑒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𝐴𝑢𝑓𝑒𝑛𝑡h𝑎𝑙𝑡𝑠𝑑𝑎𝑢𝑒𝑟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𝑆𝑡𝑎𝑙𝑙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𝑅𝑒𝑚𝑜𝑛𝑡𝑖𝑒𝑟𝑢𝑛𝑔𝑠𝑟𝑎𝑡𝑒</m:t>
                                </m:r>
                              </m:num>
                              <m:den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100</m:t>
                                </m:r>
                              </m:den>
                            </m:f>
                          </m:e>
                        </m:d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𝑇𝑎𝑔𝑒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𝑖𝑚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𝐽𝑎h𝑟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22435415-476E-43D5-AB77-EBC410FF9FCD}"/>
                </a:ext>
              </a:extLst>
            </xdr:cNvPr>
            <xdr:cNvSpPr txBox="1"/>
          </xdr:nvSpPr>
          <xdr:spPr>
            <a:xfrm rot="10800000" flipV="1">
              <a:off x="9620250" y="11957336"/>
              <a:ext cx="4305302" cy="4871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 panose="02040503050406030204" pitchFamily="18" charset="0"/>
                </a:rPr>
                <a:t>(𝐴𝑛𝑧𝑎ℎ𝑙 𝐾üℎ𝑒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×𝐴𝑢𝑓𝑒𝑛𝑡ℎ𝑎𝑙𝑡𝑠𝑑𝑎𝑢𝑒𝑟 𝑖𝑚 𝑆𝑡𝑎𝑙𝑙×(𝑅𝑒𝑚𝑜𝑛𝑡𝑖𝑒𝑟𝑢𝑛𝑔𝑠𝑟𝑎𝑡𝑒/100)))/(</a:t>
              </a:r>
              <a:r>
                <a:rPr lang="de-DE" sz="1100" b="0" i="0">
                  <a:latin typeface="Cambria Math" panose="02040503050406030204" pitchFamily="18" charset="0"/>
                </a:rPr>
                <a:t>𝑇𝑎𝑔𝑒 𝑖𝑚 𝐽𝑎ℎ𝑟)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74084</xdr:colOff>
      <xdr:row>28</xdr:row>
      <xdr:rowOff>100056</xdr:rowOff>
    </xdr:from>
    <xdr:ext cx="4488390" cy="3375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ECFCD507-69AE-42EE-92A7-118FD7CBDF40}"/>
                </a:ext>
              </a:extLst>
            </xdr:cNvPr>
            <xdr:cNvSpPr txBox="1"/>
          </xdr:nvSpPr>
          <xdr:spPr>
            <a:xfrm>
              <a:off x="9503834" y="7272381"/>
              <a:ext cx="4488390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𝐴𝑛𝑧𝑎h𝑙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𝐴𝑏𝑘𝑎𝑙𝑏𝑢𝑛𝑔𝑒𝑛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/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𝑇𝑎𝑔</m:t>
                    </m:r>
                    <m:r>
                      <a:rPr lang="de-DE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d>
                      <m:dPr>
                        <m:ctrlP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𝐴𝑛𝑡𝑒𝑖𝑙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𝑚𝑢𝑡𝑡𝑒𝑟𝑔𝑒𝑏𝑢𝑛𝑑𝑒𝑛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 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𝑘𝑢𝑟𝑧</m:t>
                        </m:r>
                        <m:r>
                          <a:rPr lang="de-DE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÷100</m:t>
                        </m:r>
                      </m:e>
                    </m:d>
                  </m:oMath>
                </m:oMathPara>
              </a14:m>
              <a: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/>
              </a:r>
              <a:b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14:m>
                <m:oMath xmlns:m="http://schemas.openxmlformats.org/officeDocument/2006/math">
                  <m:r>
                    <a:rPr lang="de-DE" sz="11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</m:oMath>
              </a14:m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im Stall</a:t>
              </a:r>
            </a:p>
          </xdr:txBody>
        </xdr:sp>
      </mc:Choice>
      <mc:Fallback xmlns=""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ECFCD507-69AE-42EE-92A7-118FD7CBDF40}"/>
                </a:ext>
              </a:extLst>
            </xdr:cNvPr>
            <xdr:cNvSpPr txBox="1"/>
          </xdr:nvSpPr>
          <xdr:spPr>
            <a:xfrm>
              <a:off x="9503834" y="7272381"/>
              <a:ext cx="4488390" cy="3375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𝐴𝑛𝑧𝑎ℎ𝑙 𝐴𝑏𝑘𝑎𝑙𝑏𝑢𝑛𝑔𝑒𝑛/𝑇𝑎𝑔×(𝐴𝑛𝑡𝑒𝑖𝑙 𝑚𝑢𝑡𝑡𝑒𝑟𝑔𝑒𝑏𝑢𝑛𝑑𝑒𝑛, 𝑘𝑢𝑟𝑧÷100)</a:t>
              </a:r>
              <a: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/>
              </a:r>
              <a:br>
                <a:rPr lang="de-DE" sz="1100" b="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:r>
                <a:rPr lang="de-DE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100" i="1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Aufenthaltsdauer im Stall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19" zoomScaleNormal="100" workbookViewId="0">
      <selection activeCell="C24" sqref="C24"/>
    </sheetView>
  </sheetViews>
  <sheetFormatPr baseColWidth="10" defaultColWidth="11.42578125" defaultRowHeight="15" x14ac:dyDescent="0.25"/>
  <cols>
    <col min="1" max="1" width="22.140625" style="3" customWidth="1"/>
    <col min="2" max="2" width="47.42578125" style="3" customWidth="1"/>
    <col min="3" max="4" width="17.85546875" style="3" customWidth="1"/>
    <col min="5" max="5" width="36.140625" style="3" customWidth="1"/>
    <col min="6" max="6" width="69.7109375" style="3" customWidth="1"/>
    <col min="7" max="7" width="11.42578125" style="2"/>
    <col min="8" max="16384" width="11.42578125" style="3"/>
  </cols>
  <sheetData>
    <row r="1" spans="1:9" x14ac:dyDescent="0.25">
      <c r="A1" s="18" t="s">
        <v>60</v>
      </c>
      <c r="C1" s="56"/>
      <c r="D1" s="55"/>
    </row>
    <row r="2" spans="1:9" x14ac:dyDescent="0.25">
      <c r="A2" s="18" t="s">
        <v>23</v>
      </c>
      <c r="B2" s="83" t="s">
        <v>32</v>
      </c>
      <c r="C2" s="83"/>
    </row>
    <row r="3" spans="1:9" x14ac:dyDescent="0.25">
      <c r="A3" s="18" t="s">
        <v>24</v>
      </c>
      <c r="B3" s="83" t="s">
        <v>33</v>
      </c>
      <c r="C3" s="83"/>
    </row>
    <row r="5" spans="1:9" x14ac:dyDescent="0.25">
      <c r="A5" s="1" t="s">
        <v>51</v>
      </c>
      <c r="B5" s="1" t="s">
        <v>0</v>
      </c>
      <c r="C5" s="1" t="s">
        <v>23</v>
      </c>
      <c r="D5" s="1" t="s">
        <v>24</v>
      </c>
      <c r="E5" s="1" t="s">
        <v>2</v>
      </c>
      <c r="F5" s="1" t="s">
        <v>1</v>
      </c>
    </row>
    <row r="6" spans="1:9" x14ac:dyDescent="0.25">
      <c r="A6" s="80" t="s">
        <v>52</v>
      </c>
      <c r="B6" s="33" t="s">
        <v>3</v>
      </c>
      <c r="C6" s="31">
        <v>365</v>
      </c>
      <c r="D6" s="31">
        <v>365</v>
      </c>
      <c r="E6" s="64" t="s">
        <v>77</v>
      </c>
      <c r="F6" s="64"/>
    </row>
    <row r="7" spans="1:9" ht="17.25" x14ac:dyDescent="0.25">
      <c r="A7" s="81"/>
      <c r="B7" s="34" t="s">
        <v>34</v>
      </c>
      <c r="C7" s="4">
        <v>365</v>
      </c>
      <c r="D7" s="4">
        <v>365</v>
      </c>
      <c r="E7" s="72"/>
      <c r="F7" s="72"/>
    </row>
    <row r="8" spans="1:9" ht="15.75" x14ac:dyDescent="0.25">
      <c r="A8" s="81"/>
      <c r="B8" s="49" t="s">
        <v>74</v>
      </c>
      <c r="C8" s="5">
        <f>C6/C7</f>
        <v>1</v>
      </c>
      <c r="D8" s="5">
        <f>D6/D7</f>
        <v>1</v>
      </c>
      <c r="E8" s="79"/>
      <c r="F8" s="79"/>
    </row>
    <row r="9" spans="1:9" ht="15" customHeight="1" x14ac:dyDescent="0.25">
      <c r="A9" s="81"/>
      <c r="B9" s="34" t="s">
        <v>4</v>
      </c>
      <c r="C9" s="4">
        <v>100</v>
      </c>
      <c r="D9" s="4">
        <v>100</v>
      </c>
      <c r="E9" s="76" t="s">
        <v>5</v>
      </c>
      <c r="F9" s="64"/>
    </row>
    <row r="10" spans="1:9" ht="15.75" x14ac:dyDescent="0.25">
      <c r="A10" s="81"/>
      <c r="B10" s="49" t="s">
        <v>73</v>
      </c>
      <c r="C10" s="6">
        <f>C8*C9</f>
        <v>100</v>
      </c>
      <c r="D10" s="6">
        <f>D8*D9</f>
        <v>100</v>
      </c>
      <c r="E10" s="82"/>
      <c r="F10" s="72"/>
    </row>
    <row r="11" spans="1:9" s="2" customFormat="1" ht="15" customHeight="1" x14ac:dyDescent="0.25">
      <c r="A11" s="81"/>
      <c r="B11" s="33" t="s">
        <v>61</v>
      </c>
      <c r="C11" s="4">
        <v>365</v>
      </c>
      <c r="D11" s="4">
        <v>365</v>
      </c>
      <c r="E11" s="76" t="s">
        <v>6</v>
      </c>
      <c r="F11" s="64"/>
      <c r="H11" s="3"/>
      <c r="I11" s="3"/>
    </row>
    <row r="12" spans="1:9" s="2" customFormat="1" ht="15.75" x14ac:dyDescent="0.25">
      <c r="A12" s="81"/>
      <c r="B12" s="49" t="s">
        <v>72</v>
      </c>
      <c r="C12" s="5">
        <f>C10/C11</f>
        <v>0.27397260273972601</v>
      </c>
      <c r="D12" s="5">
        <f>D10/D11</f>
        <v>0.27397260273972601</v>
      </c>
      <c r="E12" s="82"/>
      <c r="F12" s="72"/>
      <c r="H12" s="3"/>
      <c r="I12" s="3"/>
    </row>
    <row r="13" spans="1:9" s="2" customFormat="1" x14ac:dyDescent="0.25">
      <c r="A13" s="80" t="s">
        <v>53</v>
      </c>
      <c r="B13" s="33" t="s">
        <v>8</v>
      </c>
      <c r="C13" s="4">
        <v>1</v>
      </c>
      <c r="D13" s="4">
        <v>1</v>
      </c>
      <c r="E13" s="76" t="s">
        <v>76</v>
      </c>
      <c r="F13" s="64"/>
      <c r="H13" s="3"/>
      <c r="I13" s="3"/>
    </row>
    <row r="14" spans="1:9" s="2" customFormat="1" ht="15.75" x14ac:dyDescent="0.25">
      <c r="A14" s="81"/>
      <c r="B14" s="49" t="s">
        <v>7</v>
      </c>
      <c r="C14" s="5">
        <f>SUM(C12*C13)</f>
        <v>0.27397260273972601</v>
      </c>
      <c r="D14" s="5">
        <f>SUM(D12*D13)</f>
        <v>0.27397260273972601</v>
      </c>
      <c r="E14" s="82"/>
      <c r="F14" s="72"/>
      <c r="H14" s="3"/>
      <c r="I14" s="3"/>
    </row>
    <row r="15" spans="1:9" s="2" customFormat="1" x14ac:dyDescent="0.25">
      <c r="A15" s="58" t="s">
        <v>54</v>
      </c>
      <c r="B15" s="35" t="s">
        <v>10</v>
      </c>
      <c r="C15" s="4">
        <v>58</v>
      </c>
      <c r="D15" s="4">
        <v>58</v>
      </c>
      <c r="E15" s="64"/>
      <c r="F15" s="64"/>
      <c r="H15" s="3"/>
      <c r="I15" s="3"/>
    </row>
    <row r="16" spans="1:9" s="2" customFormat="1" x14ac:dyDescent="0.25">
      <c r="A16" s="59"/>
      <c r="B16" s="33" t="s">
        <v>28</v>
      </c>
      <c r="C16" s="31">
        <v>1.3</v>
      </c>
      <c r="D16" s="31">
        <v>1.3</v>
      </c>
      <c r="E16" s="72"/>
      <c r="F16" s="72"/>
      <c r="H16" s="3"/>
      <c r="I16" s="3"/>
    </row>
    <row r="17" spans="1:9" s="2" customFormat="1" ht="15.75" x14ac:dyDescent="0.25">
      <c r="A17" s="59"/>
      <c r="B17" s="50" t="s">
        <v>9</v>
      </c>
      <c r="C17" s="6">
        <f>C12*C15*C16</f>
        <v>20.657534246575342</v>
      </c>
      <c r="D17" s="6">
        <f>D12*D15*D16</f>
        <v>20.657534246575342</v>
      </c>
      <c r="E17" s="72"/>
      <c r="F17" s="72"/>
      <c r="H17" s="3"/>
      <c r="I17" s="3"/>
    </row>
    <row r="18" spans="1:9" ht="30" x14ac:dyDescent="0.25">
      <c r="A18" s="58" t="s">
        <v>55</v>
      </c>
      <c r="B18" s="35" t="s">
        <v>62</v>
      </c>
      <c r="C18" s="4">
        <v>7</v>
      </c>
      <c r="D18" s="4">
        <v>7</v>
      </c>
      <c r="E18" s="64"/>
      <c r="F18" s="64"/>
    </row>
    <row r="19" spans="1:9" ht="30" x14ac:dyDescent="0.25">
      <c r="A19" s="59"/>
      <c r="B19" s="35" t="s">
        <v>63</v>
      </c>
      <c r="C19" s="4">
        <v>4</v>
      </c>
      <c r="D19" s="4">
        <v>4</v>
      </c>
      <c r="E19" s="72"/>
      <c r="F19" s="72"/>
      <c r="I19" s="7"/>
    </row>
    <row r="20" spans="1:9" x14ac:dyDescent="0.25">
      <c r="A20" s="59"/>
      <c r="B20" s="33" t="s">
        <v>12</v>
      </c>
      <c r="C20" s="4">
        <v>2</v>
      </c>
      <c r="D20" s="4">
        <v>2</v>
      </c>
      <c r="E20" s="72"/>
      <c r="F20" s="72"/>
      <c r="I20" s="7"/>
    </row>
    <row r="21" spans="1:9" ht="17.25" x14ac:dyDescent="0.25">
      <c r="A21" s="59"/>
      <c r="B21" s="33" t="s">
        <v>29</v>
      </c>
      <c r="C21" s="31">
        <v>1.5</v>
      </c>
      <c r="D21" s="31">
        <v>1.5</v>
      </c>
      <c r="E21" s="72"/>
      <c r="F21" s="72"/>
      <c r="I21" s="7"/>
    </row>
    <row r="22" spans="1:9" ht="15.75" x14ac:dyDescent="0.25">
      <c r="A22" s="59"/>
      <c r="B22" s="50" t="s">
        <v>11</v>
      </c>
      <c r="C22" s="6">
        <f>C12*(C18+C19+C20)*C21</f>
        <v>5.3424657534246576</v>
      </c>
      <c r="D22" s="6">
        <f>D12*(D18+D19+D20)*D21</f>
        <v>5.3424657534246576</v>
      </c>
      <c r="E22" s="72"/>
      <c r="F22" s="72"/>
    </row>
    <row r="23" spans="1:9" ht="30" customHeight="1" x14ac:dyDescent="0.25">
      <c r="A23" s="58" t="s">
        <v>79</v>
      </c>
      <c r="B23" s="36" t="s">
        <v>39</v>
      </c>
      <c r="C23" s="8">
        <v>90</v>
      </c>
      <c r="D23" s="8">
        <v>90</v>
      </c>
      <c r="E23" s="76" t="s">
        <v>25</v>
      </c>
      <c r="F23" s="73"/>
    </row>
    <row r="24" spans="1:9" ht="30" x14ac:dyDescent="0.25">
      <c r="A24" s="59"/>
      <c r="B24" s="37" t="s">
        <v>40</v>
      </c>
      <c r="C24" s="24">
        <v>100</v>
      </c>
      <c r="D24" s="24">
        <v>30</v>
      </c>
      <c r="E24" s="77"/>
      <c r="F24" s="74"/>
    </row>
    <row r="25" spans="1:9" ht="21.75" customHeight="1" x14ac:dyDescent="0.25">
      <c r="A25" s="59"/>
      <c r="B25" s="38" t="s">
        <v>44</v>
      </c>
      <c r="C25" s="20">
        <v>14</v>
      </c>
      <c r="D25" s="20">
        <v>14</v>
      </c>
      <c r="E25" s="77"/>
      <c r="F25" s="74"/>
    </row>
    <row r="26" spans="1:9" ht="30" x14ac:dyDescent="0.25">
      <c r="A26" s="60"/>
      <c r="B26" s="39" t="s">
        <v>41</v>
      </c>
      <c r="C26" s="9">
        <v>0</v>
      </c>
      <c r="D26" s="9">
        <v>70</v>
      </c>
      <c r="E26" s="78"/>
      <c r="F26" s="75"/>
    </row>
    <row r="27" spans="1:9" ht="15" customHeight="1" x14ac:dyDescent="0.25">
      <c r="A27" s="58" t="s">
        <v>82</v>
      </c>
      <c r="B27" s="40" t="s">
        <v>80</v>
      </c>
      <c r="C27" s="10">
        <f>C24</f>
        <v>100</v>
      </c>
      <c r="D27" s="10">
        <f>D24</f>
        <v>30</v>
      </c>
      <c r="E27" s="64"/>
      <c r="F27" s="64"/>
    </row>
    <row r="28" spans="1:9" ht="17.25" customHeight="1" x14ac:dyDescent="0.25">
      <c r="A28" s="59"/>
      <c r="B28" s="41" t="s">
        <v>37</v>
      </c>
      <c r="C28" s="11">
        <f>C23-C19</f>
        <v>86</v>
      </c>
      <c r="D28" s="11">
        <f>D23-D19</f>
        <v>86</v>
      </c>
      <c r="E28" s="65"/>
      <c r="F28" s="65"/>
    </row>
    <row r="29" spans="1:9" ht="17.25" customHeight="1" x14ac:dyDescent="0.25">
      <c r="A29" s="59"/>
      <c r="B29" s="41" t="s">
        <v>42</v>
      </c>
      <c r="C29" s="30">
        <v>1.25</v>
      </c>
      <c r="D29" s="30">
        <v>1.25</v>
      </c>
      <c r="E29" s="65"/>
      <c r="F29" s="65"/>
    </row>
    <row r="30" spans="1:9" ht="17.25" customHeight="1" x14ac:dyDescent="0.25">
      <c r="A30" s="59"/>
      <c r="B30" s="51" t="s">
        <v>71</v>
      </c>
      <c r="C30" s="6">
        <f>(C12*(C27/100)*C28)*C29</f>
        <v>29.452054794520546</v>
      </c>
      <c r="D30" s="6">
        <f>(D12*(D27/100)*D28)*D29</f>
        <v>8.8356164383561637</v>
      </c>
      <c r="E30" s="65"/>
      <c r="F30" s="65"/>
    </row>
    <row r="31" spans="1:9" ht="17.25" customHeight="1" x14ac:dyDescent="0.25">
      <c r="A31" s="59"/>
      <c r="B31" s="41" t="s">
        <v>81</v>
      </c>
      <c r="C31" s="11">
        <f>C26</f>
        <v>0</v>
      </c>
      <c r="D31" s="11">
        <f>D26</f>
        <v>70</v>
      </c>
      <c r="E31" s="64"/>
      <c r="F31" s="64"/>
    </row>
    <row r="32" spans="1:9" ht="17.25" customHeight="1" x14ac:dyDescent="0.25">
      <c r="A32" s="59"/>
      <c r="B32" s="41" t="s">
        <v>37</v>
      </c>
      <c r="C32" s="11">
        <f>C25-C19</f>
        <v>10</v>
      </c>
      <c r="D32" s="11">
        <f>D25-D19</f>
        <v>10</v>
      </c>
      <c r="E32" s="65"/>
      <c r="F32" s="65"/>
    </row>
    <row r="33" spans="1:9" ht="17.25" customHeight="1" x14ac:dyDescent="0.25">
      <c r="A33" s="59"/>
      <c r="B33" s="41" t="s">
        <v>43</v>
      </c>
      <c r="C33" s="30">
        <v>1.5</v>
      </c>
      <c r="D33" s="30">
        <v>1.5</v>
      </c>
      <c r="E33" s="65"/>
      <c r="F33" s="65"/>
    </row>
    <row r="34" spans="1:9" ht="17.25" customHeight="1" x14ac:dyDescent="0.25">
      <c r="A34" s="59"/>
      <c r="B34" s="51" t="s">
        <v>70</v>
      </c>
      <c r="C34" s="6">
        <f>(C12*(C31/100)*C32)*C33</f>
        <v>0</v>
      </c>
      <c r="D34" s="6">
        <f>(D12*(D31/100)*D32)*D33</f>
        <v>2.8767123287671232</v>
      </c>
      <c r="E34" s="79"/>
      <c r="F34" s="79"/>
    </row>
    <row r="35" spans="1:9" ht="34.5" customHeight="1" x14ac:dyDescent="0.25">
      <c r="A35" s="60"/>
      <c r="B35" s="51" t="s">
        <v>69</v>
      </c>
      <c r="C35" s="6">
        <f>(C30+C34)</f>
        <v>29.452054794520546</v>
      </c>
      <c r="D35" s="6">
        <f>(D30+D34)</f>
        <v>11.712328767123287</v>
      </c>
      <c r="E35" s="29"/>
      <c r="F35" s="29"/>
    </row>
    <row r="36" spans="1:9" s="2" customFormat="1" ht="17.25" customHeight="1" x14ac:dyDescent="0.25">
      <c r="A36" s="59" t="s">
        <v>83</v>
      </c>
      <c r="B36" s="41" t="s">
        <v>13</v>
      </c>
      <c r="C36" s="12">
        <f>C30*C13</f>
        <v>29.452054794520546</v>
      </c>
      <c r="D36" s="12">
        <f>D30*D13</f>
        <v>8.8356164383561637</v>
      </c>
      <c r="E36" s="72"/>
      <c r="F36" s="72"/>
      <c r="H36" s="3"/>
      <c r="I36" s="3"/>
    </row>
    <row r="37" spans="1:9" s="2" customFormat="1" x14ac:dyDescent="0.25">
      <c r="A37" s="59"/>
      <c r="B37" s="41" t="s">
        <v>14</v>
      </c>
      <c r="C37" s="12">
        <f>C34*C13</f>
        <v>0</v>
      </c>
      <c r="D37" s="12">
        <f>D34*D13</f>
        <v>2.8767123287671232</v>
      </c>
      <c r="E37" s="72"/>
      <c r="F37" s="72"/>
      <c r="H37" s="3"/>
      <c r="I37" s="3"/>
    </row>
    <row r="38" spans="1:9" s="2" customFormat="1" ht="23.25" customHeight="1" x14ac:dyDescent="0.25">
      <c r="A38" s="60"/>
      <c r="B38" s="52" t="s">
        <v>68</v>
      </c>
      <c r="C38" s="6">
        <f>(C36+C37)</f>
        <v>29.452054794520546</v>
      </c>
      <c r="D38" s="6">
        <f>(D36+D37)*D13</f>
        <v>11.712328767123287</v>
      </c>
      <c r="E38" s="79"/>
      <c r="F38" s="79"/>
      <c r="H38" s="3"/>
      <c r="I38" s="3"/>
    </row>
    <row r="39" spans="1:9" s="2" customFormat="1" ht="19.5" customHeight="1" x14ac:dyDescent="0.25">
      <c r="A39" s="58" t="s">
        <v>56</v>
      </c>
      <c r="B39" s="42" t="s">
        <v>22</v>
      </c>
      <c r="C39" s="12">
        <f>C24+C26</f>
        <v>100</v>
      </c>
      <c r="D39" s="12">
        <f>D24+D26</f>
        <v>100</v>
      </c>
      <c r="E39" s="66"/>
      <c r="F39" s="64"/>
      <c r="H39" s="3"/>
      <c r="I39" s="3"/>
    </row>
    <row r="40" spans="1:9" s="2" customFormat="1" ht="30" x14ac:dyDescent="0.25">
      <c r="A40" s="59"/>
      <c r="B40" s="43" t="s">
        <v>15</v>
      </c>
      <c r="C40" s="12">
        <f>100-(C24+C26)</f>
        <v>0</v>
      </c>
      <c r="D40" s="12">
        <f>100-(D24+D26)</f>
        <v>0</v>
      </c>
      <c r="E40" s="67"/>
      <c r="F40" s="65"/>
      <c r="H40" s="3"/>
      <c r="I40" s="3"/>
    </row>
    <row r="41" spans="1:9" s="2" customFormat="1" ht="32.25" x14ac:dyDescent="0.25">
      <c r="A41" s="59"/>
      <c r="B41" s="43" t="s">
        <v>30</v>
      </c>
      <c r="C41" s="12">
        <f>C7-C15-C23-C18</f>
        <v>210</v>
      </c>
      <c r="D41" s="12">
        <f>D7-D15-D23-D18</f>
        <v>210</v>
      </c>
      <c r="E41" s="67"/>
      <c r="F41" s="65"/>
      <c r="H41" s="3"/>
      <c r="I41" s="3"/>
    </row>
    <row r="42" spans="1:9" s="2" customFormat="1" ht="32.25" x14ac:dyDescent="0.25">
      <c r="A42" s="59"/>
      <c r="B42" s="43" t="s">
        <v>31</v>
      </c>
      <c r="C42" s="12">
        <f>C7-C15-C25-C18</f>
        <v>286</v>
      </c>
      <c r="D42" s="12">
        <f>D7-D15-D25-D18</f>
        <v>286</v>
      </c>
      <c r="E42" s="67"/>
      <c r="F42" s="65"/>
      <c r="H42" s="3"/>
      <c r="I42" s="3"/>
    </row>
    <row r="43" spans="1:9" s="2" customFormat="1" ht="50.25" customHeight="1" x14ac:dyDescent="0.25">
      <c r="A43" s="59"/>
      <c r="B43" s="43" t="s">
        <v>21</v>
      </c>
      <c r="C43" s="12">
        <f>C7-C15-C18</f>
        <v>300</v>
      </c>
      <c r="D43" s="12">
        <f>D7-D15-D18</f>
        <v>300</v>
      </c>
      <c r="E43" s="67"/>
      <c r="F43" s="65"/>
      <c r="H43" s="3"/>
      <c r="I43" s="3"/>
    </row>
    <row r="44" spans="1:9" s="2" customFormat="1" ht="20.25" customHeight="1" x14ac:dyDescent="0.25">
      <c r="A44" s="59"/>
      <c r="B44" s="41" t="s">
        <v>16</v>
      </c>
      <c r="C44" s="32">
        <v>1.1000000000000001</v>
      </c>
      <c r="D44" s="32">
        <v>1.1000000000000001</v>
      </c>
      <c r="E44" s="67"/>
      <c r="F44" s="65"/>
      <c r="H44" s="3"/>
      <c r="I44" s="3"/>
    </row>
    <row r="45" spans="1:9" s="2" customFormat="1" ht="15.75" x14ac:dyDescent="0.25">
      <c r="A45" s="59"/>
      <c r="B45" s="53" t="s">
        <v>67</v>
      </c>
      <c r="C45" s="6">
        <f>C12*((C41*C24/100)+(C42*C26/100)+(C43*C40/100))*C44</f>
        <v>63.287671232876718</v>
      </c>
      <c r="D45" s="6">
        <f>D12*((D41*D24/100)+(D42*D26/100)+(D43*D40/100))*D44</f>
        <v>79.320547945205476</v>
      </c>
      <c r="E45" s="68"/>
      <c r="F45" s="65"/>
      <c r="H45" s="3"/>
      <c r="I45" s="3"/>
    </row>
    <row r="46" spans="1:9" s="2" customFormat="1" x14ac:dyDescent="0.25">
      <c r="A46" s="58" t="s">
        <v>57</v>
      </c>
      <c r="B46" s="35" t="s">
        <v>17</v>
      </c>
      <c r="C46" s="27">
        <f>C9</f>
        <v>100</v>
      </c>
      <c r="D46" s="27">
        <f>D9</f>
        <v>100</v>
      </c>
      <c r="E46" s="69"/>
      <c r="F46" s="61"/>
      <c r="H46" s="3"/>
      <c r="I46" s="3"/>
    </row>
    <row r="47" spans="1:9" s="2" customFormat="1" x14ac:dyDescent="0.25">
      <c r="A47" s="59"/>
      <c r="B47" s="44" t="s">
        <v>35</v>
      </c>
      <c r="C47" s="4">
        <v>90</v>
      </c>
      <c r="D47" s="4">
        <v>90</v>
      </c>
      <c r="E47" s="70"/>
      <c r="F47" s="62"/>
      <c r="H47" s="3"/>
      <c r="I47" s="3"/>
    </row>
    <row r="48" spans="1:9" s="2" customFormat="1" x14ac:dyDescent="0.25">
      <c r="A48" s="59"/>
      <c r="B48" s="17" t="s">
        <v>36</v>
      </c>
      <c r="C48" s="4">
        <v>820</v>
      </c>
      <c r="D48" s="4">
        <v>820</v>
      </c>
      <c r="E48" s="70"/>
      <c r="F48" s="62"/>
      <c r="H48" s="3"/>
      <c r="I48" s="3"/>
    </row>
    <row r="49" spans="1:9" s="2" customFormat="1" ht="17.25" x14ac:dyDescent="0.25">
      <c r="A49" s="59"/>
      <c r="B49" s="17" t="s">
        <v>38</v>
      </c>
      <c r="C49" s="28">
        <f>C48-C47</f>
        <v>730</v>
      </c>
      <c r="D49" s="28">
        <f>D48-D47</f>
        <v>730</v>
      </c>
      <c r="E49" s="70"/>
      <c r="F49" s="62"/>
      <c r="H49" s="3"/>
      <c r="I49" s="3"/>
    </row>
    <row r="50" spans="1:9" s="2" customFormat="1" x14ac:dyDescent="0.25">
      <c r="A50" s="59"/>
      <c r="B50" s="17" t="s">
        <v>18</v>
      </c>
      <c r="C50" s="4">
        <v>30</v>
      </c>
      <c r="D50" s="4">
        <v>30</v>
      </c>
      <c r="E50" s="70"/>
      <c r="F50" s="62"/>
      <c r="H50" s="3"/>
      <c r="I50" s="3"/>
    </row>
    <row r="51" spans="1:9" s="2" customFormat="1" x14ac:dyDescent="0.25">
      <c r="A51" s="59"/>
      <c r="B51" s="17" t="s">
        <v>3</v>
      </c>
      <c r="C51" s="31">
        <v>365</v>
      </c>
      <c r="D51" s="31">
        <v>365</v>
      </c>
      <c r="E51" s="70"/>
      <c r="F51" s="62"/>
      <c r="H51" s="3"/>
      <c r="I51" s="3"/>
    </row>
    <row r="52" spans="1:9" s="2" customFormat="1" ht="15.75" x14ac:dyDescent="0.25">
      <c r="A52" s="60"/>
      <c r="B52" s="54" t="s">
        <v>66</v>
      </c>
      <c r="C52" s="14">
        <f>(C46*C49*(C50/100))/C51</f>
        <v>60</v>
      </c>
      <c r="D52" s="14">
        <f>(D46*D49*(D50/100))/D51</f>
        <v>60</v>
      </c>
      <c r="E52" s="71"/>
      <c r="F52" s="63"/>
      <c r="H52" s="3"/>
      <c r="I52" s="3"/>
    </row>
    <row r="53" spans="1:9" s="2" customFormat="1" x14ac:dyDescent="0.25">
      <c r="A53" s="58" t="s">
        <v>58</v>
      </c>
      <c r="B53" s="35" t="s">
        <v>17</v>
      </c>
      <c r="C53" s="4">
        <f>C9</f>
        <v>100</v>
      </c>
      <c r="D53" s="4">
        <f>D9</f>
        <v>100</v>
      </c>
      <c r="E53" s="61"/>
      <c r="F53" s="61"/>
      <c r="H53" s="3"/>
      <c r="I53" s="3"/>
    </row>
    <row r="54" spans="1:9" s="2" customFormat="1" x14ac:dyDescent="0.25">
      <c r="A54" s="59"/>
      <c r="B54" s="17" t="s">
        <v>26</v>
      </c>
      <c r="C54" s="31">
        <v>0.03</v>
      </c>
      <c r="D54" s="31">
        <v>0.03</v>
      </c>
      <c r="E54" s="62"/>
      <c r="F54" s="62"/>
      <c r="H54" s="3"/>
      <c r="I54" s="3"/>
    </row>
    <row r="55" spans="1:9" s="2" customFormat="1" ht="15.75" x14ac:dyDescent="0.25">
      <c r="A55" s="60"/>
      <c r="B55" s="54" t="s">
        <v>65</v>
      </c>
      <c r="C55" s="14">
        <f>C9*C54</f>
        <v>3</v>
      </c>
      <c r="D55" s="14">
        <f>D9*D54</f>
        <v>3</v>
      </c>
      <c r="E55" s="63"/>
      <c r="F55" s="63"/>
      <c r="H55" s="3"/>
      <c r="I55" s="3"/>
    </row>
    <row r="56" spans="1:9" s="2" customFormat="1" x14ac:dyDescent="0.25">
      <c r="A56" s="58" t="s">
        <v>59</v>
      </c>
      <c r="B56" s="35" t="s">
        <v>17</v>
      </c>
      <c r="C56" s="4">
        <f>C9</f>
        <v>100</v>
      </c>
      <c r="D56" s="4">
        <f>D9</f>
        <v>100</v>
      </c>
      <c r="E56" s="61"/>
      <c r="F56" s="61"/>
      <c r="H56" s="3"/>
      <c r="I56" s="3"/>
    </row>
    <row r="57" spans="1:9" s="2" customFormat="1" x14ac:dyDescent="0.25">
      <c r="A57" s="59"/>
      <c r="B57" s="17" t="s">
        <v>27</v>
      </c>
      <c r="C57" s="31">
        <v>7.0000000000000007E-2</v>
      </c>
      <c r="D57" s="31">
        <v>7.0000000000000007E-2</v>
      </c>
      <c r="E57" s="62"/>
      <c r="F57" s="62"/>
      <c r="H57" s="3"/>
      <c r="I57" s="3"/>
    </row>
    <row r="58" spans="1:9" s="2" customFormat="1" ht="15.75" x14ac:dyDescent="0.25">
      <c r="A58" s="60"/>
      <c r="B58" s="54" t="s">
        <v>64</v>
      </c>
      <c r="C58" s="14">
        <f>C56*C57</f>
        <v>7.0000000000000009</v>
      </c>
      <c r="D58" s="14">
        <f>D56*D57</f>
        <v>7.0000000000000009</v>
      </c>
      <c r="E58" s="63"/>
      <c r="F58" s="63"/>
      <c r="H58" s="3"/>
      <c r="I58" s="3"/>
    </row>
    <row r="59" spans="1:9" s="2" customFormat="1" ht="17.25" x14ac:dyDescent="0.25">
      <c r="A59" s="46" t="s">
        <v>75</v>
      </c>
      <c r="B59" s="23"/>
      <c r="C59" s="23"/>
      <c r="D59" s="15"/>
      <c r="E59" s="3"/>
      <c r="F59" s="15"/>
      <c r="H59" s="3"/>
      <c r="I59" s="3"/>
    </row>
    <row r="60" spans="1:9" s="2" customFormat="1" x14ac:dyDescent="0.25">
      <c r="A60" s="47" t="s">
        <v>78</v>
      </c>
      <c r="B60" s="25"/>
      <c r="C60" s="25"/>
      <c r="D60" s="26"/>
      <c r="E60" s="3"/>
      <c r="F60" s="26"/>
      <c r="H60" s="3"/>
      <c r="I60" s="3"/>
    </row>
    <row r="61" spans="1:9" s="2" customFormat="1" x14ac:dyDescent="0.25">
      <c r="A61" s="47" t="s">
        <v>45</v>
      </c>
      <c r="B61" s="25"/>
      <c r="C61" s="25"/>
      <c r="D61" s="26"/>
      <c r="E61" s="3"/>
      <c r="F61" s="26"/>
      <c r="H61" s="3"/>
      <c r="I61" s="3"/>
    </row>
    <row r="62" spans="1:9" s="2" customFormat="1" x14ac:dyDescent="0.25">
      <c r="A62" s="47" t="s">
        <v>46</v>
      </c>
      <c r="B62" s="22"/>
      <c r="C62" s="22"/>
      <c r="D62" s="19"/>
      <c r="E62" s="3"/>
      <c r="F62" s="3" t="s">
        <v>19</v>
      </c>
      <c r="H62" s="3"/>
      <c r="I62" s="3"/>
    </row>
    <row r="63" spans="1:9" s="2" customFormat="1" x14ac:dyDescent="0.25">
      <c r="A63" s="48" t="s">
        <v>47</v>
      </c>
      <c r="B63" s="21"/>
      <c r="C63" s="21"/>
      <c r="D63" s="19"/>
      <c r="E63" s="3"/>
      <c r="F63" s="3"/>
      <c r="H63" s="3"/>
      <c r="I63" s="3"/>
    </row>
    <row r="64" spans="1:9" s="2" customFormat="1" ht="17.25" x14ac:dyDescent="0.25">
      <c r="A64" s="48" t="s">
        <v>48</v>
      </c>
      <c r="B64" s="21"/>
      <c r="C64" s="21"/>
      <c r="D64" s="19"/>
      <c r="E64" s="3"/>
      <c r="F64" s="3"/>
      <c r="H64" s="3"/>
      <c r="I64" s="3"/>
    </row>
    <row r="65" spans="1:9" s="2" customFormat="1" ht="17.25" x14ac:dyDescent="0.25">
      <c r="A65" s="48" t="s">
        <v>49</v>
      </c>
      <c r="B65" s="21"/>
      <c r="C65" s="21"/>
      <c r="D65" s="19"/>
      <c r="E65" s="3"/>
      <c r="F65" s="3"/>
      <c r="H65" s="3"/>
      <c r="I65" s="3"/>
    </row>
    <row r="66" spans="1:9" x14ac:dyDescent="0.25">
      <c r="A66" s="48" t="s">
        <v>50</v>
      </c>
      <c r="B66" s="21"/>
      <c r="C66" s="21"/>
    </row>
    <row r="67" spans="1:9" x14ac:dyDescent="0.25">
      <c r="D67" s="17"/>
    </row>
    <row r="68" spans="1:9" x14ac:dyDescent="0.25">
      <c r="A68" s="57" t="s">
        <v>84</v>
      </c>
      <c r="B68" s="57"/>
      <c r="C68" s="16"/>
      <c r="D68" s="17"/>
    </row>
    <row r="69" spans="1:9" x14ac:dyDescent="0.25">
      <c r="A69" s="57" t="s">
        <v>20</v>
      </c>
      <c r="B69" s="57"/>
      <c r="C69" s="13"/>
    </row>
  </sheetData>
  <mergeCells count="43">
    <mergeCell ref="B2:C2"/>
    <mergeCell ref="B3:C3"/>
    <mergeCell ref="A6:A12"/>
    <mergeCell ref="F6:F8"/>
    <mergeCell ref="E6:E8"/>
    <mergeCell ref="F9:F10"/>
    <mergeCell ref="E9:E10"/>
    <mergeCell ref="F11:F12"/>
    <mergeCell ref="E11:E12"/>
    <mergeCell ref="A13:A14"/>
    <mergeCell ref="F13:F14"/>
    <mergeCell ref="E13:E14"/>
    <mergeCell ref="A15:A17"/>
    <mergeCell ref="F15:F17"/>
    <mergeCell ref="E15:E17"/>
    <mergeCell ref="A27:A35"/>
    <mergeCell ref="A36:A38"/>
    <mergeCell ref="A18:A22"/>
    <mergeCell ref="F18:F22"/>
    <mergeCell ref="E18:E22"/>
    <mergeCell ref="A23:A26"/>
    <mergeCell ref="F23:F26"/>
    <mergeCell ref="E23:E26"/>
    <mergeCell ref="F27:F30"/>
    <mergeCell ref="E27:E30"/>
    <mergeCell ref="F31:F34"/>
    <mergeCell ref="E31:E34"/>
    <mergeCell ref="F36:F38"/>
    <mergeCell ref="E36:E38"/>
    <mergeCell ref="A39:A45"/>
    <mergeCell ref="F39:F45"/>
    <mergeCell ref="E39:E45"/>
    <mergeCell ref="A46:A52"/>
    <mergeCell ref="F46:F52"/>
    <mergeCell ref="E46:E52"/>
    <mergeCell ref="A68:B68"/>
    <mergeCell ref="A69:B69"/>
    <mergeCell ref="A53:A55"/>
    <mergeCell ref="F53:F55"/>
    <mergeCell ref="E53:E55"/>
    <mergeCell ref="A56:A58"/>
    <mergeCell ref="F56:F58"/>
    <mergeCell ref="E56:E5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55" zoomScaleNormal="100" workbookViewId="0">
      <selection activeCell="C12" sqref="C12"/>
    </sheetView>
  </sheetViews>
  <sheetFormatPr baseColWidth="10" defaultColWidth="11.42578125" defaultRowHeight="15" x14ac:dyDescent="0.25"/>
  <cols>
    <col min="1" max="1" width="22.140625" style="3" customWidth="1"/>
    <col min="2" max="2" width="47.42578125" style="3" customWidth="1"/>
    <col min="3" max="3" width="17.85546875" style="3" customWidth="1"/>
    <col min="4" max="4" width="36.140625" style="3" customWidth="1"/>
    <col min="5" max="5" width="69.7109375" style="3" customWidth="1"/>
    <col min="6" max="6" width="11.42578125" style="2"/>
    <col min="7" max="16384" width="11.42578125" style="3"/>
  </cols>
  <sheetData>
    <row r="1" spans="1:8" x14ac:dyDescent="0.25">
      <c r="A1" s="56"/>
      <c r="B1" s="55"/>
    </row>
    <row r="2" spans="1:8" x14ac:dyDescent="0.25">
      <c r="A2" s="1" t="s">
        <v>51</v>
      </c>
      <c r="B2" s="1" t="s">
        <v>0</v>
      </c>
      <c r="C2" s="1" t="s">
        <v>23</v>
      </c>
      <c r="D2" s="1" t="s">
        <v>2</v>
      </c>
      <c r="E2" s="1" t="s">
        <v>1</v>
      </c>
    </row>
    <row r="3" spans="1:8" x14ac:dyDescent="0.25">
      <c r="A3" s="80" t="s">
        <v>52</v>
      </c>
      <c r="B3" s="33" t="s">
        <v>3</v>
      </c>
      <c r="C3" s="31">
        <v>365</v>
      </c>
      <c r="D3" s="64" t="s">
        <v>77</v>
      </c>
      <c r="E3" s="64"/>
    </row>
    <row r="4" spans="1:8" ht="17.25" x14ac:dyDescent="0.25">
      <c r="A4" s="81"/>
      <c r="B4" s="34" t="s">
        <v>34</v>
      </c>
      <c r="C4" s="4"/>
      <c r="D4" s="72"/>
      <c r="E4" s="72"/>
    </row>
    <row r="5" spans="1:8" ht="15.75" x14ac:dyDescent="0.25">
      <c r="A5" s="81"/>
      <c r="B5" s="49" t="s">
        <v>74</v>
      </c>
      <c r="C5" s="5" t="e">
        <f>C3/C4</f>
        <v>#DIV/0!</v>
      </c>
      <c r="D5" s="79"/>
      <c r="E5" s="79"/>
    </row>
    <row r="6" spans="1:8" ht="15" customHeight="1" x14ac:dyDescent="0.25">
      <c r="A6" s="81"/>
      <c r="B6" s="34" t="s">
        <v>4</v>
      </c>
      <c r="C6" s="4"/>
      <c r="D6" s="76" t="s">
        <v>5</v>
      </c>
      <c r="E6" s="64"/>
    </row>
    <row r="7" spans="1:8" ht="15.75" x14ac:dyDescent="0.25">
      <c r="A7" s="81"/>
      <c r="B7" s="49" t="s">
        <v>73</v>
      </c>
      <c r="C7" s="6" t="e">
        <f>C5*C6</f>
        <v>#DIV/0!</v>
      </c>
      <c r="D7" s="82"/>
      <c r="E7" s="72"/>
    </row>
    <row r="8" spans="1:8" s="2" customFormat="1" ht="15" customHeight="1" x14ac:dyDescent="0.25">
      <c r="A8" s="81"/>
      <c r="B8" s="33" t="s">
        <v>61</v>
      </c>
      <c r="C8" s="4"/>
      <c r="D8" s="76" t="s">
        <v>6</v>
      </c>
      <c r="E8" s="64"/>
      <c r="G8" s="3"/>
      <c r="H8" s="3"/>
    </row>
    <row r="9" spans="1:8" s="2" customFormat="1" ht="15.75" x14ac:dyDescent="0.25">
      <c r="A9" s="81"/>
      <c r="B9" s="49" t="s">
        <v>72</v>
      </c>
      <c r="C9" s="5" t="e">
        <f>C7/C8</f>
        <v>#DIV/0!</v>
      </c>
      <c r="D9" s="82"/>
      <c r="E9" s="72"/>
      <c r="G9" s="3"/>
      <c r="H9" s="3"/>
    </row>
    <row r="10" spans="1:8" s="2" customFormat="1" x14ac:dyDescent="0.25">
      <c r="A10" s="80" t="s">
        <v>53</v>
      </c>
      <c r="B10" s="33" t="s">
        <v>8</v>
      </c>
      <c r="C10" s="4"/>
      <c r="D10" s="76" t="s">
        <v>76</v>
      </c>
      <c r="E10" s="64"/>
      <c r="G10" s="3"/>
      <c r="H10" s="3"/>
    </row>
    <row r="11" spans="1:8" s="2" customFormat="1" ht="15.75" x14ac:dyDescent="0.25">
      <c r="A11" s="81"/>
      <c r="B11" s="49" t="s">
        <v>7</v>
      </c>
      <c r="C11" s="5" t="e">
        <f>SUM(C9*C10)</f>
        <v>#DIV/0!</v>
      </c>
      <c r="D11" s="82"/>
      <c r="E11" s="72"/>
      <c r="G11" s="3"/>
      <c r="H11" s="3"/>
    </row>
    <row r="12" spans="1:8" s="2" customFormat="1" x14ac:dyDescent="0.25">
      <c r="A12" s="58" t="s">
        <v>54</v>
      </c>
      <c r="B12" s="35" t="s">
        <v>10</v>
      </c>
      <c r="C12" s="4"/>
      <c r="D12" s="64"/>
      <c r="E12" s="64"/>
      <c r="G12" s="3"/>
      <c r="H12" s="3"/>
    </row>
    <row r="13" spans="1:8" s="2" customFormat="1" x14ac:dyDescent="0.25">
      <c r="A13" s="59"/>
      <c r="B13" s="33" t="s">
        <v>28</v>
      </c>
      <c r="C13" s="31">
        <v>1.3</v>
      </c>
      <c r="D13" s="72"/>
      <c r="E13" s="72"/>
      <c r="G13" s="3"/>
      <c r="H13" s="3"/>
    </row>
    <row r="14" spans="1:8" s="2" customFormat="1" ht="15.75" x14ac:dyDescent="0.25">
      <c r="A14" s="59"/>
      <c r="B14" s="50" t="s">
        <v>9</v>
      </c>
      <c r="C14" s="6" t="e">
        <f>C9*C12*C13</f>
        <v>#DIV/0!</v>
      </c>
      <c r="D14" s="72"/>
      <c r="E14" s="72"/>
      <c r="G14" s="3"/>
      <c r="H14" s="3"/>
    </row>
    <row r="15" spans="1:8" ht="30" x14ac:dyDescent="0.25">
      <c r="A15" s="58" t="s">
        <v>55</v>
      </c>
      <c r="B15" s="35" t="s">
        <v>62</v>
      </c>
      <c r="C15" s="4"/>
      <c r="D15" s="64"/>
      <c r="E15" s="64"/>
    </row>
    <row r="16" spans="1:8" ht="30" x14ac:dyDescent="0.25">
      <c r="A16" s="59"/>
      <c r="B16" s="35" t="s">
        <v>63</v>
      </c>
      <c r="C16" s="4"/>
      <c r="D16" s="72"/>
      <c r="E16" s="72"/>
      <c r="H16" s="7"/>
    </row>
    <row r="17" spans="1:8" x14ac:dyDescent="0.25">
      <c r="A17" s="59"/>
      <c r="B17" s="33" t="s">
        <v>12</v>
      </c>
      <c r="C17" s="4"/>
      <c r="D17" s="72"/>
      <c r="E17" s="72"/>
      <c r="H17" s="7"/>
    </row>
    <row r="18" spans="1:8" ht="17.25" x14ac:dyDescent="0.25">
      <c r="A18" s="59"/>
      <c r="B18" s="33" t="s">
        <v>29</v>
      </c>
      <c r="C18" s="31">
        <v>1.5</v>
      </c>
      <c r="D18" s="72"/>
      <c r="E18" s="72"/>
      <c r="H18" s="7"/>
    </row>
    <row r="19" spans="1:8" ht="15.75" x14ac:dyDescent="0.25">
      <c r="A19" s="59"/>
      <c r="B19" s="50" t="s">
        <v>11</v>
      </c>
      <c r="C19" s="6" t="e">
        <f>C9*(C15+C16+C17)*C18</f>
        <v>#DIV/0!</v>
      </c>
      <c r="D19" s="72"/>
      <c r="E19" s="72"/>
    </row>
    <row r="20" spans="1:8" ht="30" customHeight="1" x14ac:dyDescent="0.25">
      <c r="A20" s="58" t="s">
        <v>79</v>
      </c>
      <c r="B20" s="36" t="s">
        <v>39</v>
      </c>
      <c r="C20" s="8"/>
      <c r="D20" s="76" t="s">
        <v>25</v>
      </c>
      <c r="E20" s="73"/>
    </row>
    <row r="21" spans="1:8" ht="30" x14ac:dyDescent="0.25">
      <c r="A21" s="59"/>
      <c r="B21" s="37" t="s">
        <v>40</v>
      </c>
      <c r="C21" s="24"/>
      <c r="D21" s="77"/>
      <c r="E21" s="74"/>
    </row>
    <row r="22" spans="1:8" ht="21.75" customHeight="1" x14ac:dyDescent="0.25">
      <c r="A22" s="59"/>
      <c r="B22" s="38" t="s">
        <v>44</v>
      </c>
      <c r="C22" s="20"/>
      <c r="D22" s="77"/>
      <c r="E22" s="74"/>
    </row>
    <row r="23" spans="1:8" ht="30" x14ac:dyDescent="0.25">
      <c r="A23" s="60"/>
      <c r="B23" s="39" t="s">
        <v>41</v>
      </c>
      <c r="C23" s="9"/>
      <c r="D23" s="78"/>
      <c r="E23" s="75"/>
    </row>
    <row r="24" spans="1:8" ht="15" customHeight="1" x14ac:dyDescent="0.25">
      <c r="A24" s="58" t="s">
        <v>82</v>
      </c>
      <c r="B24" s="40" t="s">
        <v>80</v>
      </c>
      <c r="C24" s="10">
        <f>C21</f>
        <v>0</v>
      </c>
      <c r="D24" s="64"/>
      <c r="E24" s="64"/>
    </row>
    <row r="25" spans="1:8" ht="17.25" customHeight="1" x14ac:dyDescent="0.25">
      <c r="A25" s="59"/>
      <c r="B25" s="41" t="s">
        <v>37</v>
      </c>
      <c r="C25" s="11">
        <f>C20-C16</f>
        <v>0</v>
      </c>
      <c r="D25" s="65"/>
      <c r="E25" s="65"/>
    </row>
    <row r="26" spans="1:8" ht="17.25" customHeight="1" x14ac:dyDescent="0.25">
      <c r="A26" s="59"/>
      <c r="B26" s="41" t="s">
        <v>42</v>
      </c>
      <c r="C26" s="30"/>
      <c r="D26" s="65"/>
      <c r="E26" s="65"/>
    </row>
    <row r="27" spans="1:8" ht="17.25" customHeight="1" x14ac:dyDescent="0.25">
      <c r="A27" s="59"/>
      <c r="B27" s="51" t="s">
        <v>71</v>
      </c>
      <c r="C27" s="6" t="e">
        <f>(C9*(C24/100)*C25)*C26</f>
        <v>#DIV/0!</v>
      </c>
      <c r="D27" s="65"/>
      <c r="E27" s="65"/>
    </row>
    <row r="28" spans="1:8" ht="17.25" customHeight="1" x14ac:dyDescent="0.25">
      <c r="A28" s="59"/>
      <c r="B28" s="41" t="s">
        <v>81</v>
      </c>
      <c r="C28" s="11">
        <f>C23</f>
        <v>0</v>
      </c>
      <c r="D28" s="64"/>
      <c r="E28" s="64"/>
    </row>
    <row r="29" spans="1:8" ht="17.25" customHeight="1" x14ac:dyDescent="0.25">
      <c r="A29" s="59"/>
      <c r="B29" s="41" t="s">
        <v>37</v>
      </c>
      <c r="C29" s="11">
        <f>C22-C16</f>
        <v>0</v>
      </c>
      <c r="D29" s="65"/>
      <c r="E29" s="65"/>
    </row>
    <row r="30" spans="1:8" ht="17.25" customHeight="1" x14ac:dyDescent="0.25">
      <c r="A30" s="59"/>
      <c r="B30" s="41" t="s">
        <v>43</v>
      </c>
      <c r="C30" s="30"/>
      <c r="D30" s="65"/>
      <c r="E30" s="65"/>
    </row>
    <row r="31" spans="1:8" ht="17.25" customHeight="1" x14ac:dyDescent="0.25">
      <c r="A31" s="59"/>
      <c r="B31" s="51" t="s">
        <v>70</v>
      </c>
      <c r="C31" s="6" t="e">
        <f>(C9*(C28/100)*C29)*C30</f>
        <v>#DIV/0!</v>
      </c>
      <c r="D31" s="79"/>
      <c r="E31" s="79"/>
    </row>
    <row r="32" spans="1:8" ht="34.5" customHeight="1" x14ac:dyDescent="0.25">
      <c r="A32" s="60"/>
      <c r="B32" s="51" t="s">
        <v>69</v>
      </c>
      <c r="C32" s="6" t="e">
        <f>(C27+C31)</f>
        <v>#DIV/0!</v>
      </c>
      <c r="D32" s="45"/>
      <c r="E32" s="45"/>
    </row>
    <row r="33" spans="1:8" s="2" customFormat="1" ht="17.25" customHeight="1" x14ac:dyDescent="0.25">
      <c r="A33" s="59" t="s">
        <v>83</v>
      </c>
      <c r="B33" s="41" t="s">
        <v>13</v>
      </c>
      <c r="C33" s="12" t="e">
        <f>C27*C10</f>
        <v>#DIV/0!</v>
      </c>
      <c r="D33" s="72"/>
      <c r="E33" s="72"/>
      <c r="G33" s="3"/>
      <c r="H33" s="3"/>
    </row>
    <row r="34" spans="1:8" s="2" customFormat="1" x14ac:dyDescent="0.25">
      <c r="A34" s="59"/>
      <c r="B34" s="41" t="s">
        <v>14</v>
      </c>
      <c r="C34" s="12" t="e">
        <f>C31*C10</f>
        <v>#DIV/0!</v>
      </c>
      <c r="D34" s="72"/>
      <c r="E34" s="72"/>
      <c r="G34" s="3"/>
      <c r="H34" s="3"/>
    </row>
    <row r="35" spans="1:8" s="2" customFormat="1" ht="23.25" customHeight="1" x14ac:dyDescent="0.25">
      <c r="A35" s="60"/>
      <c r="B35" s="52" t="s">
        <v>68</v>
      </c>
      <c r="C35" s="6" t="e">
        <f>(C33+C34)</f>
        <v>#DIV/0!</v>
      </c>
      <c r="D35" s="79"/>
      <c r="E35" s="79"/>
      <c r="G35" s="3"/>
      <c r="H35" s="3"/>
    </row>
    <row r="36" spans="1:8" s="2" customFormat="1" ht="19.5" customHeight="1" x14ac:dyDescent="0.25">
      <c r="A36" s="58" t="s">
        <v>56</v>
      </c>
      <c r="B36" s="42" t="s">
        <v>22</v>
      </c>
      <c r="C36" s="12">
        <f>C21+C23</f>
        <v>0</v>
      </c>
      <c r="D36" s="66"/>
      <c r="E36" s="64"/>
      <c r="G36" s="3"/>
      <c r="H36" s="3"/>
    </row>
    <row r="37" spans="1:8" s="2" customFormat="1" ht="30" x14ac:dyDescent="0.25">
      <c r="A37" s="59"/>
      <c r="B37" s="43" t="s">
        <v>15</v>
      </c>
      <c r="C37" s="12">
        <f>100-(C21+C23)</f>
        <v>100</v>
      </c>
      <c r="D37" s="67"/>
      <c r="E37" s="65"/>
      <c r="G37" s="3"/>
      <c r="H37" s="3"/>
    </row>
    <row r="38" spans="1:8" s="2" customFormat="1" ht="32.25" x14ac:dyDescent="0.25">
      <c r="A38" s="59"/>
      <c r="B38" s="43" t="s">
        <v>30</v>
      </c>
      <c r="C38" s="12">
        <f>C4-C12-C20-C15</f>
        <v>0</v>
      </c>
      <c r="D38" s="67"/>
      <c r="E38" s="65"/>
      <c r="G38" s="3"/>
      <c r="H38" s="3"/>
    </row>
    <row r="39" spans="1:8" s="2" customFormat="1" ht="32.25" x14ac:dyDescent="0.25">
      <c r="A39" s="59"/>
      <c r="B39" s="43" t="s">
        <v>31</v>
      </c>
      <c r="C39" s="12">
        <f>C4-C12-C22-C15</f>
        <v>0</v>
      </c>
      <c r="D39" s="67"/>
      <c r="E39" s="65"/>
      <c r="G39" s="3"/>
      <c r="H39" s="3"/>
    </row>
    <row r="40" spans="1:8" s="2" customFormat="1" ht="50.25" customHeight="1" x14ac:dyDescent="0.25">
      <c r="A40" s="59"/>
      <c r="B40" s="43" t="s">
        <v>21</v>
      </c>
      <c r="C40" s="12">
        <f>C4-C12-C15</f>
        <v>0</v>
      </c>
      <c r="D40" s="67"/>
      <c r="E40" s="65"/>
      <c r="G40" s="3"/>
      <c r="H40" s="3"/>
    </row>
    <row r="41" spans="1:8" s="2" customFormat="1" ht="20.25" customHeight="1" x14ac:dyDescent="0.25">
      <c r="A41" s="59"/>
      <c r="B41" s="41" t="s">
        <v>16</v>
      </c>
      <c r="C41" s="32">
        <v>1.1000000000000001</v>
      </c>
      <c r="D41" s="67"/>
      <c r="E41" s="65"/>
      <c r="G41" s="3"/>
      <c r="H41" s="3"/>
    </row>
    <row r="42" spans="1:8" s="2" customFormat="1" ht="15.75" x14ac:dyDescent="0.25">
      <c r="A42" s="59"/>
      <c r="B42" s="53" t="s">
        <v>67</v>
      </c>
      <c r="C42" s="6" t="e">
        <f>C9*((C38*C21/100)+(C39*C23/100)+(C40*C37/100))*C41</f>
        <v>#DIV/0!</v>
      </c>
      <c r="D42" s="68"/>
      <c r="E42" s="65"/>
      <c r="G42" s="3"/>
      <c r="H42" s="3"/>
    </row>
    <row r="43" spans="1:8" s="2" customFormat="1" x14ac:dyDescent="0.25">
      <c r="A43" s="58" t="s">
        <v>57</v>
      </c>
      <c r="B43" s="35" t="s">
        <v>17</v>
      </c>
      <c r="C43" s="27">
        <f>C6</f>
        <v>0</v>
      </c>
      <c r="D43" s="69"/>
      <c r="E43" s="61"/>
      <c r="G43" s="3"/>
      <c r="H43" s="3"/>
    </row>
    <row r="44" spans="1:8" s="2" customFormat="1" x14ac:dyDescent="0.25">
      <c r="A44" s="59"/>
      <c r="B44" s="44" t="s">
        <v>35</v>
      </c>
      <c r="C44" s="4"/>
      <c r="D44" s="70"/>
      <c r="E44" s="62"/>
      <c r="G44" s="3"/>
      <c r="H44" s="3"/>
    </row>
    <row r="45" spans="1:8" s="2" customFormat="1" x14ac:dyDescent="0.25">
      <c r="A45" s="59"/>
      <c r="B45" s="17" t="s">
        <v>36</v>
      </c>
      <c r="C45" s="4"/>
      <c r="D45" s="70"/>
      <c r="E45" s="62"/>
      <c r="G45" s="3"/>
      <c r="H45" s="3"/>
    </row>
    <row r="46" spans="1:8" s="2" customFormat="1" ht="17.25" x14ac:dyDescent="0.25">
      <c r="A46" s="59"/>
      <c r="B46" s="17" t="s">
        <v>38</v>
      </c>
      <c r="C46" s="28">
        <f>C45-C44</f>
        <v>0</v>
      </c>
      <c r="D46" s="70"/>
      <c r="E46" s="62"/>
      <c r="G46" s="3"/>
      <c r="H46" s="3"/>
    </row>
    <row r="47" spans="1:8" s="2" customFormat="1" x14ac:dyDescent="0.25">
      <c r="A47" s="59"/>
      <c r="B47" s="17" t="s">
        <v>18</v>
      </c>
      <c r="C47" s="4"/>
      <c r="D47" s="70"/>
      <c r="E47" s="62"/>
      <c r="G47" s="3"/>
      <c r="H47" s="3"/>
    </row>
    <row r="48" spans="1:8" s="2" customFormat="1" x14ac:dyDescent="0.25">
      <c r="A48" s="59"/>
      <c r="B48" s="17" t="s">
        <v>3</v>
      </c>
      <c r="C48" s="31">
        <v>365</v>
      </c>
      <c r="D48" s="70"/>
      <c r="E48" s="62"/>
      <c r="G48" s="3"/>
      <c r="H48" s="3"/>
    </row>
    <row r="49" spans="1:8" s="2" customFormat="1" ht="15.75" x14ac:dyDescent="0.25">
      <c r="A49" s="60"/>
      <c r="B49" s="54" t="s">
        <v>66</v>
      </c>
      <c r="C49" s="14">
        <f>(C43*C46*(C47/100))/C48</f>
        <v>0</v>
      </c>
      <c r="D49" s="71"/>
      <c r="E49" s="63"/>
      <c r="G49" s="3"/>
      <c r="H49" s="3"/>
    </row>
    <row r="50" spans="1:8" s="2" customFormat="1" x14ac:dyDescent="0.25">
      <c r="A50" s="58" t="s">
        <v>58</v>
      </c>
      <c r="B50" s="35" t="s">
        <v>17</v>
      </c>
      <c r="C50" s="4">
        <f>C6</f>
        <v>0</v>
      </c>
      <c r="D50" s="61"/>
      <c r="E50" s="61"/>
      <c r="G50" s="3"/>
      <c r="H50" s="3"/>
    </row>
    <row r="51" spans="1:8" s="2" customFormat="1" x14ac:dyDescent="0.25">
      <c r="A51" s="59"/>
      <c r="B51" s="17" t="s">
        <v>26</v>
      </c>
      <c r="C51" s="31">
        <v>0.03</v>
      </c>
      <c r="D51" s="62"/>
      <c r="E51" s="62"/>
      <c r="G51" s="3"/>
      <c r="H51" s="3"/>
    </row>
    <row r="52" spans="1:8" s="2" customFormat="1" ht="15.75" x14ac:dyDescent="0.25">
      <c r="A52" s="60"/>
      <c r="B52" s="54" t="s">
        <v>65</v>
      </c>
      <c r="C52" s="14">
        <f>C6*C51</f>
        <v>0</v>
      </c>
      <c r="D52" s="63"/>
      <c r="E52" s="63"/>
      <c r="G52" s="3"/>
      <c r="H52" s="3"/>
    </row>
    <row r="53" spans="1:8" s="2" customFormat="1" x14ac:dyDescent="0.25">
      <c r="A53" s="58" t="s">
        <v>59</v>
      </c>
      <c r="B53" s="35" t="s">
        <v>17</v>
      </c>
      <c r="C53" s="4">
        <f>C6</f>
        <v>0</v>
      </c>
      <c r="D53" s="61"/>
      <c r="E53" s="61"/>
      <c r="G53" s="3"/>
      <c r="H53" s="3"/>
    </row>
    <row r="54" spans="1:8" s="2" customFormat="1" x14ac:dyDescent="0.25">
      <c r="A54" s="59"/>
      <c r="B54" s="17" t="s">
        <v>27</v>
      </c>
      <c r="C54" s="31">
        <v>7.0000000000000007E-2</v>
      </c>
      <c r="D54" s="62"/>
      <c r="E54" s="62"/>
      <c r="G54" s="3"/>
      <c r="H54" s="3"/>
    </row>
    <row r="55" spans="1:8" s="2" customFormat="1" ht="15.75" x14ac:dyDescent="0.25">
      <c r="A55" s="60"/>
      <c r="B55" s="54" t="s">
        <v>64</v>
      </c>
      <c r="C55" s="14">
        <f>C53*C54</f>
        <v>0</v>
      </c>
      <c r="D55" s="63"/>
      <c r="E55" s="63"/>
      <c r="G55" s="3"/>
      <c r="H55" s="3"/>
    </row>
    <row r="56" spans="1:8" s="2" customFormat="1" ht="17.25" x14ac:dyDescent="0.25">
      <c r="A56" s="46" t="s">
        <v>75</v>
      </c>
      <c r="B56" s="23"/>
      <c r="C56" s="23"/>
      <c r="D56" s="3"/>
      <c r="E56" s="15"/>
      <c r="G56" s="3"/>
      <c r="H56" s="3"/>
    </row>
    <row r="57" spans="1:8" s="2" customFormat="1" x14ac:dyDescent="0.25">
      <c r="A57" s="47" t="s">
        <v>78</v>
      </c>
      <c r="B57" s="25"/>
      <c r="C57" s="25"/>
      <c r="D57" s="3"/>
      <c r="E57" s="26"/>
      <c r="G57" s="3"/>
      <c r="H57" s="3"/>
    </row>
    <row r="58" spans="1:8" s="2" customFormat="1" x14ac:dyDescent="0.25">
      <c r="A58" s="47" t="s">
        <v>45</v>
      </c>
      <c r="B58" s="25"/>
      <c r="C58" s="25"/>
      <c r="D58" s="3"/>
      <c r="E58" s="26"/>
      <c r="G58" s="3"/>
      <c r="H58" s="3"/>
    </row>
    <row r="59" spans="1:8" s="2" customFormat="1" x14ac:dyDescent="0.25">
      <c r="A59" s="47" t="s">
        <v>46</v>
      </c>
      <c r="B59" s="22"/>
      <c r="C59" s="22"/>
      <c r="D59" s="3"/>
      <c r="E59" s="3" t="s">
        <v>19</v>
      </c>
      <c r="G59" s="3"/>
      <c r="H59" s="3"/>
    </row>
    <row r="60" spans="1:8" s="2" customFormat="1" x14ac:dyDescent="0.25">
      <c r="A60" s="48" t="s">
        <v>47</v>
      </c>
      <c r="B60" s="21"/>
      <c r="C60" s="21"/>
      <c r="D60" s="3"/>
      <c r="E60" s="3"/>
      <c r="G60" s="3"/>
      <c r="H60" s="3"/>
    </row>
    <row r="61" spans="1:8" s="2" customFormat="1" ht="17.25" x14ac:dyDescent="0.25">
      <c r="A61" s="48" t="s">
        <v>48</v>
      </c>
      <c r="B61" s="21"/>
      <c r="C61" s="21"/>
      <c r="D61" s="3"/>
      <c r="E61" s="3"/>
      <c r="G61" s="3"/>
      <c r="H61" s="3"/>
    </row>
    <row r="62" spans="1:8" s="2" customFormat="1" ht="17.25" x14ac:dyDescent="0.25">
      <c r="A62" s="48" t="s">
        <v>49</v>
      </c>
      <c r="B62" s="21"/>
      <c r="C62" s="21"/>
      <c r="D62" s="3"/>
      <c r="E62" s="3"/>
      <c r="G62" s="3"/>
      <c r="H62" s="3"/>
    </row>
    <row r="63" spans="1:8" x14ac:dyDescent="0.25">
      <c r="A63" s="48" t="s">
        <v>50</v>
      </c>
      <c r="B63" s="21"/>
      <c r="C63" s="21"/>
    </row>
    <row r="65" spans="1:3" x14ac:dyDescent="0.25">
      <c r="A65" s="57" t="s">
        <v>84</v>
      </c>
      <c r="B65" s="57"/>
      <c r="C65" s="16"/>
    </row>
    <row r="66" spans="1:3" x14ac:dyDescent="0.25">
      <c r="A66" s="57" t="s">
        <v>20</v>
      </c>
      <c r="B66" s="57"/>
      <c r="C66" s="13"/>
    </row>
  </sheetData>
  <mergeCells count="41">
    <mergeCell ref="A65:B65"/>
    <mergeCell ref="A66:B66"/>
    <mergeCell ref="A50:A52"/>
    <mergeCell ref="D50:D52"/>
    <mergeCell ref="E50:E52"/>
    <mergeCell ref="A53:A55"/>
    <mergeCell ref="D53:D55"/>
    <mergeCell ref="E53:E55"/>
    <mergeCell ref="A36:A42"/>
    <mergeCell ref="D36:D42"/>
    <mergeCell ref="E36:E42"/>
    <mergeCell ref="A43:A49"/>
    <mergeCell ref="D43:D49"/>
    <mergeCell ref="E43:E49"/>
    <mergeCell ref="A33:A35"/>
    <mergeCell ref="D33:D35"/>
    <mergeCell ref="E33:E35"/>
    <mergeCell ref="A15:A19"/>
    <mergeCell ref="D15:D19"/>
    <mergeCell ref="E15:E19"/>
    <mergeCell ref="A20:A23"/>
    <mergeCell ref="D20:D23"/>
    <mergeCell ref="E20:E23"/>
    <mergeCell ref="A24:A32"/>
    <mergeCell ref="D24:D27"/>
    <mergeCell ref="E24:E27"/>
    <mergeCell ref="D28:D31"/>
    <mergeCell ref="E28:E31"/>
    <mergeCell ref="A10:A11"/>
    <mergeCell ref="D10:D11"/>
    <mergeCell ref="E10:E11"/>
    <mergeCell ref="A12:A14"/>
    <mergeCell ref="D12:D14"/>
    <mergeCell ref="E12:E14"/>
    <mergeCell ref="A3:A9"/>
    <mergeCell ref="D3:D5"/>
    <mergeCell ref="E3:E5"/>
    <mergeCell ref="D6:D7"/>
    <mergeCell ref="E6:E7"/>
    <mergeCell ref="D8:D9"/>
    <mergeCell ref="E8:E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Beispielrechnung Stallplätze</vt:lpstr>
      <vt:lpstr>Blanko_Vorlage Stallplätze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Haeussermann, Dr. Angelika</dc:creator>
  <cp:lastModifiedBy>Matthias Miesorski</cp:lastModifiedBy>
  <dcterms:created xsi:type="dcterms:W3CDTF">2021-04-09T15:48:43Z</dcterms:created>
  <dcterms:modified xsi:type="dcterms:W3CDTF">2022-01-06T09:26:38Z</dcterms:modified>
</cp:coreProperties>
</file>